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IngeD\Desktop\App\Website - docs\"/>
    </mc:Choice>
  </mc:AlternateContent>
  <xr:revisionPtr revIDLastSave="0" documentId="13_ncr:1_{BA705ED8-7DE6-4DFC-923E-BE46786F2639}" xr6:coauthVersionLast="41" xr6:coauthVersionMax="41" xr10:uidLastSave="{00000000-0000-0000-0000-000000000000}"/>
  <bookViews>
    <workbookView xWindow="-110" yWindow="-110" windowWidth="19420" windowHeight="10420" activeTab="1" xr2:uid="{00000000-000D-0000-FFFF-FFFF00000000}"/>
  </bookViews>
  <sheets>
    <sheet name="Welkom" sheetId="8" r:id="rId1"/>
    <sheet name="Totals" sheetId="2" r:id="rId2"/>
    <sheet name="Details" sheetId="3" r:id="rId3"/>
    <sheet name="Per Trainer" sheetId="4" r:id="rId4"/>
    <sheet name="Import" sheetId="16" state="veryHidden" r:id="rId5"/>
    <sheet name="Transform" sheetId="17" state="veryHidden" r:id="rId6"/>
    <sheet name="Data" sheetId="1" r:id="rId7"/>
    <sheet name="Hoe Data Importeren" sheetId="5" r:id="rId8"/>
    <sheet name="Werken Met Draaitabellen" sheetId="7" r:id="rId9"/>
  </sheets>
  <definedNames>
    <definedName name="_xlnm._FilterDatabase" localSheetId="6" hidden="1">Data!$A$1:$W$4</definedName>
    <definedName name="Rng_Betalingen">OFFSET(Data!$A$1,0,0,COUNTA(Data!$D:$D),COUNTA(Data!$1:$1))</definedName>
    <definedName name="Slicer_Betaald">#N/A</definedName>
    <definedName name="Slicer_Maand">#N/A</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 i="17" l="1"/>
  <c r="U2" i="17"/>
  <c r="S2" i="17"/>
  <c r="R2" i="17"/>
  <c r="Q2" i="17"/>
  <c r="H2" i="17" l="1"/>
  <c r="L2" i="17" l="1"/>
  <c r="K2" i="17"/>
  <c r="J2" i="17"/>
  <c r="I2" i="17"/>
  <c r="G2" i="17"/>
  <c r="F2" i="17"/>
  <c r="E2" i="17"/>
  <c r="T2" i="17"/>
  <c r="V2" i="17" s="1"/>
  <c r="A2" i="17" l="1"/>
  <c r="O2" i="17"/>
  <c r="N2" i="17"/>
  <c r="M2" i="17"/>
  <c r="B2" i="17" s="1"/>
  <c r="D2" i="17"/>
  <c r="C2" i="17" l="1"/>
  <c r="P2" i="17"/>
</calcChain>
</file>

<file path=xl/sharedStrings.xml><?xml version="1.0" encoding="utf-8"?>
<sst xmlns="http://schemas.openxmlformats.org/spreadsheetml/2006/main" count="217" uniqueCount="110">
  <si>
    <t>FederationNumber</t>
  </si>
  <si>
    <t>FirstName</t>
  </si>
  <si>
    <t>LastName</t>
  </si>
  <si>
    <t>IbanNumber</t>
  </si>
  <si>
    <t>BirthDate</t>
  </si>
  <si>
    <t>Email</t>
  </si>
  <si>
    <t>ClubGroupID</t>
  </si>
  <si>
    <t>GroupName</t>
  </si>
  <si>
    <t>DayOfWeek</t>
  </si>
  <si>
    <t>date</t>
  </si>
  <si>
    <t>starthour</t>
  </si>
  <si>
    <t>endhour</t>
  </si>
  <si>
    <t>statute</t>
  </si>
  <si>
    <t>logtimestamp</t>
  </si>
  <si>
    <t>paid</t>
  </si>
  <si>
    <t>hours</t>
  </si>
  <si>
    <t>Hourrate</t>
  </si>
  <si>
    <t>FixedAmount</t>
  </si>
  <si>
    <t>total</t>
  </si>
  <si>
    <t>ExpenseMsg</t>
  </si>
  <si>
    <t>Trainer</t>
  </si>
  <si>
    <t>Zaterdag</t>
  </si>
  <si>
    <t>(All)</t>
  </si>
  <si>
    <t>Grand Total</t>
  </si>
  <si>
    <t>Totalen Per Trainer</t>
  </si>
  <si>
    <t>Statuut</t>
  </si>
  <si>
    <t>Exporteer Data</t>
  </si>
  <si>
    <t>Ga in de WebTool naar Rapporten</t>
  </si>
  <si>
    <t>Vink onder Betalingsrapport "Downloaden" aan</t>
  </si>
  <si>
    <t>Importeer de Data</t>
  </si>
  <si>
    <t>Refresh Draaitabellen</t>
  </si>
  <si>
    <t xml:space="preserve">Selecteer toolbar "Data" </t>
  </si>
  <si>
    <t>"Refresh All"</t>
  </si>
  <si>
    <t>Details Per Trainer</t>
  </si>
  <si>
    <t>Draaitabellen</t>
  </si>
  <si>
    <t>Filter Gegevens</t>
  </si>
  <si>
    <t>Klik op de pijltjes om een of meerdere items te slecteren</t>
  </si>
  <si>
    <t>Kolommen Toevoegen</t>
  </si>
  <si>
    <t xml:space="preserve">Kolommen Weghalen </t>
  </si>
  <si>
    <t>Sleep Items van de filter sectie naar de plaats waar je deze wil zien.</t>
  </si>
  <si>
    <t>Sleep de items naar de filter sectie</t>
  </si>
  <si>
    <t xml:space="preserve">Duid aan als Betaald </t>
  </si>
  <si>
    <t>"Bevestig Selectie"</t>
  </si>
  <si>
    <t xml:space="preserve">Zal alle reeds ingegeven onkosten van die maand als bedaald registreren </t>
  </si>
  <si>
    <t>OPGEPAST : Dit is niet omkeerbaar</t>
  </si>
  <si>
    <t xml:space="preserve">Vink aan </t>
  </si>
  <si>
    <t>"Duid aan als betaald"</t>
  </si>
  <si>
    <t>Selecteer</t>
  </si>
  <si>
    <t>De Maand die je als betaald wil registreren</t>
  </si>
  <si>
    <t>Een Specifieke Maand of Alle Maanden</t>
  </si>
  <si>
    <t xml:space="preserve"> "Bevestig Selectie"</t>
  </si>
  <si>
    <t>Download de file via</t>
  </si>
  <si>
    <t>Verschillende Rapporten</t>
  </si>
  <si>
    <t>Hier vind je een overzicht van de totalen per trainer</t>
  </si>
  <si>
    <t>Hier vind je gedetailleerde info per trainer</t>
  </si>
  <si>
    <t>Hier kan je zelf filteren en meerdere kolommen toevoegen of weghalen</t>
  </si>
  <si>
    <t>Procedures</t>
  </si>
  <si>
    <t>* Raadpleeg hiervoor "Werken met Draaitabellen"</t>
  </si>
  <si>
    <t>Selecteren via Slicers</t>
  </si>
  <si>
    <t>Selecteer 1 item door erop te klikken</t>
  </si>
  <si>
    <t>Selecteer meerdere items door de CTRL toets in te houden</t>
  </si>
  <si>
    <t>Maak de selectie ongedaan door op het rode kruisje te klikken</t>
  </si>
  <si>
    <t>Vrijdag</t>
  </si>
  <si>
    <t>Selecteer de file die je gedownload hebt</t>
  </si>
  <si>
    <t>Onkostenbericht</t>
  </si>
  <si>
    <t>Tumbling In Opleiding</t>
  </si>
  <si>
    <t>10/05/2019</t>
  </si>
  <si>
    <t>18:00</t>
  </si>
  <si>
    <t>20:00</t>
  </si>
  <si>
    <t>18/05/2019</t>
  </si>
  <si>
    <t>Expense</t>
  </si>
  <si>
    <t>12:10</t>
  </si>
  <si>
    <t>Ja</t>
  </si>
  <si>
    <t>Federatie Nummer</t>
  </si>
  <si>
    <t>Voornaam</t>
  </si>
  <si>
    <t>Naam</t>
  </si>
  <si>
    <t>Iban Nummer</t>
  </si>
  <si>
    <t>Geboortedatum</t>
  </si>
  <si>
    <t>e-Mail</t>
  </si>
  <si>
    <t>Groep Naam</t>
  </si>
  <si>
    <t>Weekdag</t>
  </si>
  <si>
    <t>Datum</t>
  </si>
  <si>
    <t>Start uur</t>
  </si>
  <si>
    <t>Eind uur</t>
  </si>
  <si>
    <t>LogStamp</t>
  </si>
  <si>
    <t>Betaald</t>
  </si>
  <si>
    <t>Uren</t>
  </si>
  <si>
    <t>Uur Tarief</t>
  </si>
  <si>
    <t>Vaste Kost</t>
  </si>
  <si>
    <t>Totaal</t>
  </si>
  <si>
    <t>Values</t>
  </si>
  <si>
    <t>Sum of Uren</t>
  </si>
  <si>
    <t>Sum of Totaal</t>
  </si>
  <si>
    <t>Geregistreerd Op</t>
  </si>
  <si>
    <t>Maand</t>
  </si>
  <si>
    <t>Nee</t>
  </si>
  <si>
    <t>Opgepast</t>
  </si>
  <si>
    <t xml:space="preserve">Open de file niet. </t>
  </si>
  <si>
    <t>Copieer hem naar de plaats waar je hem wil opslaan zonder hem te openen</t>
  </si>
  <si>
    <t>Janssens</t>
  </si>
  <si>
    <t>Jozefien</t>
  </si>
  <si>
    <t>11/05/2019</t>
  </si>
  <si>
    <t>9:30</t>
  </si>
  <si>
    <t>12:00</t>
  </si>
  <si>
    <t>Jan</t>
  </si>
  <si>
    <t>Hendrickx</t>
  </si>
  <si>
    <t>Keurgroep</t>
  </si>
  <si>
    <t>Inge</t>
  </si>
  <si>
    <t>Pieters</t>
  </si>
  <si>
    <t>Click op "Data Importeren" in het tabblad 'Welkom'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</si>
</sst>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sz val="36"/>
      <color theme="1"/>
      <name val="Arial"/>
      <family val="2"/>
    </font>
    <font>
      <b/>
      <sz val="12"/>
      <color rgb="FFFF0000"/>
      <name val="Arial"/>
      <family val="2"/>
    </font>
    <font>
      <sz val="11"/>
      <color rgb="FFFFFFFF"/>
      <name val="Calibri"/>
      <family val="2"/>
    </font>
    <font>
      <sz val="10"/>
      <color rgb="FFFF0000"/>
      <name val="Arial"/>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1">
    <xf numFmtId="0" fontId="0" fillId="0" borderId="0"/>
  </cellStyleXfs>
  <cellXfs count="12">
    <xf numFmtId="0" fontId="0" fillId="0" borderId="0" xfId="0"/>
    <xf numFmtId="14" fontId="0" fillId="0" borderId="0" xfId="0" applyNumberFormat="1"/>
    <xf numFmtId="0" fontId="0" fillId="0" borderId="0" xfId="0" pivotButton="1"/>
    <xf numFmtId="0" fontId="0" fillId="0" borderId="0" xfId="0" applyAlignment="1">
      <alignment horizontal="left" vertical="center"/>
    </xf>
    <xf numFmtId="0" fontId="0" fillId="0" borderId="0" xfId="0" applyAlignment="1">
      <alignment horizontal="center"/>
    </xf>
    <xf numFmtId="0" fontId="0" fillId="0" borderId="0" xfId="0" applyAlignment="1">
      <alignment wrapText="1"/>
    </xf>
    <xf numFmtId="0" fontId="2" fillId="0" borderId="0" xfId="0" applyFont="1"/>
    <xf numFmtId="0" fontId="3" fillId="0" borderId="0" xfId="0" applyFont="1"/>
    <xf numFmtId="0" fontId="0" fillId="0" borderId="0" xfId="0" applyNumberFormat="1"/>
    <xf numFmtId="0" fontId="4" fillId="0" borderId="0" xfId="0" applyFont="1"/>
    <xf numFmtId="0" fontId="4" fillId="0" borderId="0" xfId="0" applyFont="1" applyAlignment="1">
      <alignment wrapText="1"/>
    </xf>
    <xf numFmtId="0" fontId="1" fillId="2" borderId="0" xfId="0" applyFont="1" applyFill="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Per Trainer'!A1"/><Relationship Id="rId2" Type="http://schemas.openxmlformats.org/officeDocument/2006/relationships/hyperlink" Target="#Details!A1"/><Relationship Id="rId1" Type="http://schemas.openxmlformats.org/officeDocument/2006/relationships/hyperlink" Target="#Totals!A1"/><Relationship Id="rId5" Type="http://schemas.openxmlformats.org/officeDocument/2006/relationships/hyperlink" Target="#'Hoe Data Importeren'!A1"/><Relationship Id="rId4" Type="http://schemas.openxmlformats.org/officeDocument/2006/relationships/hyperlink" Target="#'Werken Met Draaitabellen'!A1"/></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Welkom!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hyperlink" Target="#Welkom!A1"/></Relationships>
</file>

<file path=xl/drawings/drawing1.xml><?xml version="1.0" encoding="utf-8"?>
<xdr:wsDr xmlns:xdr="http://schemas.openxmlformats.org/drawingml/2006/spreadsheetDrawing" xmlns:a="http://schemas.openxmlformats.org/drawingml/2006/main">
  <xdr:twoCellAnchor>
    <xdr:from>
      <xdr:col>5</xdr:col>
      <xdr:colOff>28575</xdr:colOff>
      <xdr:row>5</xdr:row>
      <xdr:rowOff>28575</xdr:rowOff>
    </xdr:from>
    <xdr:to>
      <xdr:col>6</xdr:col>
      <xdr:colOff>438150</xdr:colOff>
      <xdr:row>8</xdr:row>
      <xdr:rowOff>57150</xdr:rowOff>
    </xdr:to>
    <xdr:sp macro="" textlink="">
      <xdr:nvSpPr>
        <xdr:cNvPr id="2" name="Rectangle: Beveled 1">
          <a:hlinkClick xmlns:r="http://schemas.openxmlformats.org/officeDocument/2006/relationships" r:id="rId1"/>
          <a:extLst>
            <a:ext uri="{FF2B5EF4-FFF2-40B4-BE49-F238E27FC236}">
              <a16:creationId xmlns:a16="http://schemas.microsoft.com/office/drawing/2014/main" id="{8FFAFE48-B289-49DB-BFE5-4CC99875C520}"/>
            </a:ext>
          </a:extLst>
        </xdr:cNvPr>
        <xdr:cNvSpPr/>
      </xdr:nvSpPr>
      <xdr:spPr>
        <a:xfrm>
          <a:off x="3076575" y="838200"/>
          <a:ext cx="1019175" cy="514350"/>
        </a:xfrm>
        <a:prstGeom prst="bevel">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a:t>Totals</a:t>
          </a:r>
        </a:p>
      </xdr:txBody>
    </xdr:sp>
    <xdr:clientData/>
  </xdr:twoCellAnchor>
  <xdr:twoCellAnchor>
    <xdr:from>
      <xdr:col>5</xdr:col>
      <xdr:colOff>28575</xdr:colOff>
      <xdr:row>10</xdr:row>
      <xdr:rowOff>28575</xdr:rowOff>
    </xdr:from>
    <xdr:to>
      <xdr:col>6</xdr:col>
      <xdr:colOff>438150</xdr:colOff>
      <xdr:row>13</xdr:row>
      <xdr:rowOff>57150</xdr:rowOff>
    </xdr:to>
    <xdr:sp macro="" textlink="">
      <xdr:nvSpPr>
        <xdr:cNvPr id="3" name="Rectangle: Beveled 2">
          <a:hlinkClick xmlns:r="http://schemas.openxmlformats.org/officeDocument/2006/relationships" r:id="rId2"/>
          <a:extLst>
            <a:ext uri="{FF2B5EF4-FFF2-40B4-BE49-F238E27FC236}">
              <a16:creationId xmlns:a16="http://schemas.microsoft.com/office/drawing/2014/main" id="{F351169D-3F0E-4EC1-9D09-704A0A0A618F}"/>
            </a:ext>
          </a:extLst>
        </xdr:cNvPr>
        <xdr:cNvSpPr/>
      </xdr:nvSpPr>
      <xdr:spPr>
        <a:xfrm>
          <a:off x="3076575" y="1647825"/>
          <a:ext cx="1019175" cy="514350"/>
        </a:xfrm>
        <a:prstGeom prst="bevel">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a:t>Details</a:t>
          </a:r>
        </a:p>
      </xdr:txBody>
    </xdr:sp>
    <xdr:clientData/>
  </xdr:twoCellAnchor>
  <xdr:twoCellAnchor>
    <xdr:from>
      <xdr:col>5</xdr:col>
      <xdr:colOff>47625</xdr:colOff>
      <xdr:row>14</xdr:row>
      <xdr:rowOff>142875</xdr:rowOff>
    </xdr:from>
    <xdr:to>
      <xdr:col>6</xdr:col>
      <xdr:colOff>457200</xdr:colOff>
      <xdr:row>18</xdr:row>
      <xdr:rowOff>9525</xdr:rowOff>
    </xdr:to>
    <xdr:sp macro="" textlink="">
      <xdr:nvSpPr>
        <xdr:cNvPr id="5" name="Rectangle: Beveled 4">
          <a:hlinkClick xmlns:r="http://schemas.openxmlformats.org/officeDocument/2006/relationships" r:id="rId3"/>
          <a:extLst>
            <a:ext uri="{FF2B5EF4-FFF2-40B4-BE49-F238E27FC236}">
              <a16:creationId xmlns:a16="http://schemas.microsoft.com/office/drawing/2014/main" id="{12065694-592D-4CAD-AE2C-D637890CC18E}"/>
            </a:ext>
          </a:extLst>
        </xdr:cNvPr>
        <xdr:cNvSpPr/>
      </xdr:nvSpPr>
      <xdr:spPr>
        <a:xfrm>
          <a:off x="3095625" y="2409825"/>
          <a:ext cx="1019175" cy="5143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a:t>Per</a:t>
          </a:r>
          <a:r>
            <a:rPr lang="nl-BE" sz="1100" baseline="0"/>
            <a:t> Trainer</a:t>
          </a:r>
          <a:endParaRPr lang="nl-BE" sz="1100"/>
        </a:p>
      </xdr:txBody>
    </xdr:sp>
    <xdr:clientData/>
  </xdr:twoCellAnchor>
  <xdr:twoCellAnchor>
    <xdr:from>
      <xdr:col>4</xdr:col>
      <xdr:colOff>533400</xdr:colOff>
      <xdr:row>22</xdr:row>
      <xdr:rowOff>152400</xdr:rowOff>
    </xdr:from>
    <xdr:to>
      <xdr:col>8</xdr:col>
      <xdr:colOff>285750</xdr:colOff>
      <xdr:row>25</xdr:row>
      <xdr:rowOff>152400</xdr:rowOff>
    </xdr:to>
    <xdr:sp macro="[0]!ImportCSVFile" textlink="">
      <xdr:nvSpPr>
        <xdr:cNvPr id="7" name="Rectangle: Beveled 6">
          <a:extLst>
            <a:ext uri="{FF2B5EF4-FFF2-40B4-BE49-F238E27FC236}">
              <a16:creationId xmlns:a16="http://schemas.microsoft.com/office/drawing/2014/main" id="{FE31B3F1-0218-40E0-B72A-FF155F4F8428}"/>
            </a:ext>
          </a:extLst>
        </xdr:cNvPr>
        <xdr:cNvSpPr/>
      </xdr:nvSpPr>
      <xdr:spPr>
        <a:xfrm>
          <a:off x="2971800" y="3714750"/>
          <a:ext cx="2190750" cy="514350"/>
        </a:xfrm>
        <a:prstGeom prst="bevel">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aseline="0"/>
            <a:t>Data Importeren</a:t>
          </a:r>
          <a:endParaRPr lang="nl-BE" sz="1100"/>
        </a:p>
      </xdr:txBody>
    </xdr:sp>
    <xdr:clientData/>
  </xdr:twoCellAnchor>
  <xdr:twoCellAnchor>
    <xdr:from>
      <xdr:col>8</xdr:col>
      <xdr:colOff>590550</xdr:colOff>
      <xdr:row>27</xdr:row>
      <xdr:rowOff>133350</xdr:rowOff>
    </xdr:from>
    <xdr:to>
      <xdr:col>12</xdr:col>
      <xdr:colOff>342900</xdr:colOff>
      <xdr:row>31</xdr:row>
      <xdr:rowOff>0</xdr:rowOff>
    </xdr:to>
    <xdr:sp macro="" textlink="">
      <xdr:nvSpPr>
        <xdr:cNvPr id="8" name="Rectangle: Beveled 7">
          <a:hlinkClick xmlns:r="http://schemas.openxmlformats.org/officeDocument/2006/relationships" r:id="rId4"/>
          <a:extLst>
            <a:ext uri="{FF2B5EF4-FFF2-40B4-BE49-F238E27FC236}">
              <a16:creationId xmlns:a16="http://schemas.microsoft.com/office/drawing/2014/main" id="{46257641-511E-47CC-9A46-728CEDD4BC14}"/>
            </a:ext>
          </a:extLst>
        </xdr:cNvPr>
        <xdr:cNvSpPr/>
      </xdr:nvSpPr>
      <xdr:spPr>
        <a:xfrm>
          <a:off x="5467350" y="4533900"/>
          <a:ext cx="2190750" cy="514350"/>
        </a:xfrm>
        <a:prstGeom prst="bevel">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a:t>Werken</a:t>
          </a:r>
          <a:r>
            <a:rPr lang="nl-BE" sz="1100" baseline="0"/>
            <a:t> met Draaitabellen</a:t>
          </a:r>
          <a:endParaRPr lang="nl-BE" sz="1100"/>
        </a:p>
      </xdr:txBody>
    </xdr:sp>
    <xdr:clientData/>
  </xdr:twoCellAnchor>
  <xdr:twoCellAnchor>
    <xdr:from>
      <xdr:col>8</xdr:col>
      <xdr:colOff>581025</xdr:colOff>
      <xdr:row>22</xdr:row>
      <xdr:rowOff>152400</xdr:rowOff>
    </xdr:from>
    <xdr:to>
      <xdr:col>12</xdr:col>
      <xdr:colOff>333375</xdr:colOff>
      <xdr:row>25</xdr:row>
      <xdr:rowOff>152400</xdr:rowOff>
    </xdr:to>
    <xdr:sp macro="[0]!ImportCSVFile" textlink="">
      <xdr:nvSpPr>
        <xdr:cNvPr id="9" name="Rectangle: Beveled 8">
          <a:hlinkClick xmlns:r="http://schemas.openxmlformats.org/officeDocument/2006/relationships" r:id="rId5"/>
          <a:extLst>
            <a:ext uri="{FF2B5EF4-FFF2-40B4-BE49-F238E27FC236}">
              <a16:creationId xmlns:a16="http://schemas.microsoft.com/office/drawing/2014/main" id="{C384FC02-D06D-4B59-AEFA-55A4406990BD}"/>
            </a:ext>
          </a:extLst>
        </xdr:cNvPr>
        <xdr:cNvSpPr/>
      </xdr:nvSpPr>
      <xdr:spPr>
        <a:xfrm>
          <a:off x="5457825" y="3714750"/>
          <a:ext cx="2190750" cy="514350"/>
        </a:xfrm>
        <a:prstGeom prst="bevel">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aseline="0"/>
            <a:t>Hoe Data Importeren</a:t>
          </a:r>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8</xdr:row>
      <xdr:rowOff>95250</xdr:rowOff>
    </xdr:from>
    <xdr:to>
      <xdr:col>1</xdr:col>
      <xdr:colOff>504825</xdr:colOff>
      <xdr:row>24</xdr:row>
      <xdr:rowOff>57150</xdr:rowOff>
    </xdr:to>
    <mc:AlternateContent xmlns:mc="http://schemas.openxmlformats.org/markup-compatibility/2006" xmlns:a14="http://schemas.microsoft.com/office/drawing/2010/main">
      <mc:Choice Requires="a14">
        <xdr:graphicFrame macro="">
          <xdr:nvGraphicFramePr>
            <xdr:cNvPr id="2" name="Maand">
              <a:extLst>
                <a:ext uri="{FF2B5EF4-FFF2-40B4-BE49-F238E27FC236}">
                  <a16:creationId xmlns:a16="http://schemas.microsoft.com/office/drawing/2014/main" id="{FDD43F77-93FA-4585-8E50-D4DCFC436167}"/>
                </a:ext>
              </a:extLst>
            </xdr:cNvPr>
            <xdr:cNvGraphicFramePr/>
          </xdr:nvGraphicFramePr>
          <xdr:xfrm>
            <a:off x="0" y="0"/>
            <a:ext cx="0" cy="0"/>
          </xdr:xfrm>
          <a:graphic>
            <a:graphicData uri="http://schemas.microsoft.com/office/drawing/2010/slicer">
              <sle:slicer xmlns:sle="http://schemas.microsoft.com/office/drawing/2010/slicer" name="Maand"/>
            </a:graphicData>
          </a:graphic>
        </xdr:graphicFrame>
      </mc:Choice>
      <mc:Fallback xmlns="">
        <xdr:sp macro="" textlink="">
          <xdr:nvSpPr>
            <xdr:cNvPr id="0" name=""/>
            <xdr:cNvSpPr>
              <a:spLocks noTextEdit="1"/>
            </xdr:cNvSpPr>
          </xdr:nvSpPr>
          <xdr:spPr>
            <a:xfrm>
              <a:off x="152400" y="1790700"/>
              <a:ext cx="1419225" cy="2552700"/>
            </a:xfrm>
            <a:prstGeom prst="rect">
              <a:avLst/>
            </a:prstGeom>
            <a:solidFill>
              <a:prstClr val="white"/>
            </a:solidFill>
            <a:ln w="1">
              <a:solidFill>
                <a:prstClr val="green"/>
              </a:solidFill>
            </a:ln>
          </xdr:spPr>
          <xdr:txBody>
            <a:bodyPr vertOverflow="clip" horzOverflow="clip"/>
            <a:lstStyle/>
            <a:p>
              <a:r>
                <a:rPr lang="nl-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142875</xdr:colOff>
      <xdr:row>2</xdr:row>
      <xdr:rowOff>38101</xdr:rowOff>
    </xdr:from>
    <xdr:to>
      <xdr:col>1</xdr:col>
      <xdr:colOff>514350</xdr:colOff>
      <xdr:row>7</xdr:row>
      <xdr:rowOff>85726</xdr:rowOff>
    </xdr:to>
    <mc:AlternateContent xmlns:mc="http://schemas.openxmlformats.org/markup-compatibility/2006" xmlns:a14="http://schemas.microsoft.com/office/drawing/2010/main">
      <mc:Choice Requires="a14">
        <xdr:graphicFrame macro="">
          <xdr:nvGraphicFramePr>
            <xdr:cNvPr id="3" name="Betaald">
              <a:extLst>
                <a:ext uri="{FF2B5EF4-FFF2-40B4-BE49-F238E27FC236}">
                  <a16:creationId xmlns:a16="http://schemas.microsoft.com/office/drawing/2014/main" id="{2923278A-5C1B-4E5D-B18D-4A60D89E8065}"/>
                </a:ext>
              </a:extLst>
            </xdr:cNvPr>
            <xdr:cNvGraphicFramePr/>
          </xdr:nvGraphicFramePr>
          <xdr:xfrm>
            <a:off x="0" y="0"/>
            <a:ext cx="0" cy="0"/>
          </xdr:xfrm>
          <a:graphic>
            <a:graphicData uri="http://schemas.microsoft.com/office/drawing/2010/slicer">
              <sle:slicer xmlns:sle="http://schemas.microsoft.com/office/drawing/2010/slicer" name="Betaald"/>
            </a:graphicData>
          </a:graphic>
        </xdr:graphicFrame>
      </mc:Choice>
      <mc:Fallback xmlns="">
        <xdr:sp macro="" textlink="">
          <xdr:nvSpPr>
            <xdr:cNvPr id="0" name=""/>
            <xdr:cNvSpPr>
              <a:spLocks noTextEdit="1"/>
            </xdr:cNvSpPr>
          </xdr:nvSpPr>
          <xdr:spPr>
            <a:xfrm>
              <a:off x="142875" y="762001"/>
              <a:ext cx="1438275" cy="857250"/>
            </a:xfrm>
            <a:prstGeom prst="rect">
              <a:avLst/>
            </a:prstGeom>
            <a:solidFill>
              <a:prstClr val="white"/>
            </a:solidFill>
            <a:ln w="1">
              <a:solidFill>
                <a:prstClr val="green"/>
              </a:solidFill>
            </a:ln>
          </xdr:spPr>
          <xdr:txBody>
            <a:bodyPr vertOverflow="clip" horzOverflow="clip"/>
            <a:lstStyle/>
            <a:p>
              <a:r>
                <a:rPr lang="nl-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8</xdr:row>
      <xdr:rowOff>104774</xdr:rowOff>
    </xdr:from>
    <xdr:to>
      <xdr:col>0</xdr:col>
      <xdr:colOff>1609725</xdr:colOff>
      <xdr:row>24</xdr:row>
      <xdr:rowOff>66674</xdr:rowOff>
    </xdr:to>
    <mc:AlternateContent xmlns:mc="http://schemas.openxmlformats.org/markup-compatibility/2006" xmlns:a14="http://schemas.microsoft.com/office/drawing/2010/main">
      <mc:Choice Requires="a14">
        <xdr:graphicFrame macro="">
          <xdr:nvGraphicFramePr>
            <xdr:cNvPr id="2" name="Maand 1">
              <a:extLst>
                <a:ext uri="{FF2B5EF4-FFF2-40B4-BE49-F238E27FC236}">
                  <a16:creationId xmlns:a16="http://schemas.microsoft.com/office/drawing/2014/main" id="{1AEE9801-C44A-4A6F-B15F-C41BE0711002}"/>
                </a:ext>
              </a:extLst>
            </xdr:cNvPr>
            <xdr:cNvGraphicFramePr/>
          </xdr:nvGraphicFramePr>
          <xdr:xfrm>
            <a:off x="0" y="0"/>
            <a:ext cx="0" cy="0"/>
          </xdr:xfrm>
          <a:graphic>
            <a:graphicData uri="http://schemas.microsoft.com/office/drawing/2010/slicer">
              <sle:slicer xmlns:sle="http://schemas.microsoft.com/office/drawing/2010/slicer" name="Maand 1"/>
            </a:graphicData>
          </a:graphic>
        </xdr:graphicFrame>
      </mc:Choice>
      <mc:Fallback xmlns="">
        <xdr:sp macro="" textlink="">
          <xdr:nvSpPr>
            <xdr:cNvPr id="0" name=""/>
            <xdr:cNvSpPr>
              <a:spLocks noTextEdit="1"/>
            </xdr:cNvSpPr>
          </xdr:nvSpPr>
          <xdr:spPr>
            <a:xfrm>
              <a:off x="190500" y="1400174"/>
              <a:ext cx="1419225" cy="2552700"/>
            </a:xfrm>
            <a:prstGeom prst="rect">
              <a:avLst/>
            </a:prstGeom>
            <a:solidFill>
              <a:prstClr val="white"/>
            </a:solidFill>
            <a:ln w="1">
              <a:solidFill>
                <a:prstClr val="green"/>
              </a:solidFill>
            </a:ln>
          </xdr:spPr>
          <xdr:txBody>
            <a:bodyPr vertOverflow="clip" horzOverflow="clip"/>
            <a:lstStyle/>
            <a:p>
              <a:r>
                <a:rPr lang="nl-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190500</xdr:colOff>
      <xdr:row>2</xdr:row>
      <xdr:rowOff>95250</xdr:rowOff>
    </xdr:from>
    <xdr:to>
      <xdr:col>0</xdr:col>
      <xdr:colOff>1628775</xdr:colOff>
      <xdr:row>7</xdr:row>
      <xdr:rowOff>142875</xdr:rowOff>
    </xdr:to>
    <mc:AlternateContent xmlns:mc="http://schemas.openxmlformats.org/markup-compatibility/2006" xmlns:a14="http://schemas.microsoft.com/office/drawing/2010/main">
      <mc:Choice Requires="a14">
        <xdr:graphicFrame macro="">
          <xdr:nvGraphicFramePr>
            <xdr:cNvPr id="3" name="Betaald 1">
              <a:extLst>
                <a:ext uri="{FF2B5EF4-FFF2-40B4-BE49-F238E27FC236}">
                  <a16:creationId xmlns:a16="http://schemas.microsoft.com/office/drawing/2014/main" id="{0A9084B8-3AE8-4B6F-A175-8CC307025434}"/>
                </a:ext>
              </a:extLst>
            </xdr:cNvPr>
            <xdr:cNvGraphicFramePr/>
          </xdr:nvGraphicFramePr>
          <xdr:xfrm>
            <a:off x="0" y="0"/>
            <a:ext cx="0" cy="0"/>
          </xdr:xfrm>
          <a:graphic>
            <a:graphicData uri="http://schemas.microsoft.com/office/drawing/2010/slicer">
              <sle:slicer xmlns:sle="http://schemas.microsoft.com/office/drawing/2010/slicer" name="Betaald 1"/>
            </a:graphicData>
          </a:graphic>
        </xdr:graphicFrame>
      </mc:Choice>
      <mc:Fallback xmlns="">
        <xdr:sp macro="" textlink="">
          <xdr:nvSpPr>
            <xdr:cNvPr id="0" name=""/>
            <xdr:cNvSpPr>
              <a:spLocks noTextEdit="1"/>
            </xdr:cNvSpPr>
          </xdr:nvSpPr>
          <xdr:spPr>
            <a:xfrm>
              <a:off x="190500" y="419100"/>
              <a:ext cx="1438275" cy="857250"/>
            </a:xfrm>
            <a:prstGeom prst="rect">
              <a:avLst/>
            </a:prstGeom>
            <a:solidFill>
              <a:prstClr val="white"/>
            </a:solidFill>
            <a:ln w="1">
              <a:solidFill>
                <a:prstClr val="green"/>
              </a:solidFill>
            </a:ln>
          </xdr:spPr>
          <xdr:txBody>
            <a:bodyPr vertOverflow="clip" horzOverflow="clip"/>
            <a:lstStyle/>
            <a:p>
              <a:r>
                <a:rPr lang="nl-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11</xdr:row>
      <xdr:rowOff>57149</xdr:rowOff>
    </xdr:from>
    <xdr:to>
      <xdr:col>0</xdr:col>
      <xdr:colOff>1571625</xdr:colOff>
      <xdr:row>25</xdr:row>
      <xdr:rowOff>133349</xdr:rowOff>
    </xdr:to>
    <mc:AlternateContent xmlns:mc="http://schemas.openxmlformats.org/markup-compatibility/2006" xmlns:a14="http://schemas.microsoft.com/office/drawing/2010/main">
      <mc:Choice Requires="a14">
        <xdr:graphicFrame macro="">
          <xdr:nvGraphicFramePr>
            <xdr:cNvPr id="2" name="Maand 2">
              <a:extLst>
                <a:ext uri="{FF2B5EF4-FFF2-40B4-BE49-F238E27FC236}">
                  <a16:creationId xmlns:a16="http://schemas.microsoft.com/office/drawing/2014/main" id="{4753D9DE-6690-4584-B158-072AAD250B98}"/>
                </a:ext>
              </a:extLst>
            </xdr:cNvPr>
            <xdr:cNvGraphicFramePr/>
          </xdr:nvGraphicFramePr>
          <xdr:xfrm>
            <a:off x="0" y="0"/>
            <a:ext cx="0" cy="0"/>
          </xdr:xfrm>
          <a:graphic>
            <a:graphicData uri="http://schemas.microsoft.com/office/drawing/2010/slicer">
              <sle:slicer xmlns:sle="http://schemas.microsoft.com/office/drawing/2010/slicer" name="Maand 2"/>
            </a:graphicData>
          </a:graphic>
        </xdr:graphicFrame>
      </mc:Choice>
      <mc:Fallback xmlns="">
        <xdr:sp macro="" textlink="">
          <xdr:nvSpPr>
            <xdr:cNvPr id="0" name=""/>
            <xdr:cNvSpPr>
              <a:spLocks noTextEdit="1"/>
            </xdr:cNvSpPr>
          </xdr:nvSpPr>
          <xdr:spPr>
            <a:xfrm>
              <a:off x="152400" y="2314574"/>
              <a:ext cx="1419225" cy="2552700"/>
            </a:xfrm>
            <a:prstGeom prst="rect">
              <a:avLst/>
            </a:prstGeom>
            <a:solidFill>
              <a:prstClr val="white"/>
            </a:solidFill>
            <a:ln w="1">
              <a:solidFill>
                <a:prstClr val="green"/>
              </a:solidFill>
            </a:ln>
          </xdr:spPr>
          <xdr:txBody>
            <a:bodyPr vertOverflow="clip" horzOverflow="clip"/>
            <a:lstStyle/>
            <a:p>
              <a:r>
                <a:rPr lang="nl-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152400</xdr:colOff>
      <xdr:row>5</xdr:row>
      <xdr:rowOff>47625</xdr:rowOff>
    </xdr:from>
    <xdr:to>
      <xdr:col>0</xdr:col>
      <xdr:colOff>1590675</xdr:colOff>
      <xdr:row>10</xdr:row>
      <xdr:rowOff>95250</xdr:rowOff>
    </xdr:to>
    <mc:AlternateContent xmlns:mc="http://schemas.openxmlformats.org/markup-compatibility/2006" xmlns:a14="http://schemas.microsoft.com/office/drawing/2010/main">
      <mc:Choice Requires="a14">
        <xdr:graphicFrame macro="">
          <xdr:nvGraphicFramePr>
            <xdr:cNvPr id="3" name="Betaald 2">
              <a:extLst>
                <a:ext uri="{FF2B5EF4-FFF2-40B4-BE49-F238E27FC236}">
                  <a16:creationId xmlns:a16="http://schemas.microsoft.com/office/drawing/2014/main" id="{2C3DE757-F4C2-4740-9059-C94AF6751B58}"/>
                </a:ext>
              </a:extLst>
            </xdr:cNvPr>
            <xdr:cNvGraphicFramePr/>
          </xdr:nvGraphicFramePr>
          <xdr:xfrm>
            <a:off x="0" y="0"/>
            <a:ext cx="0" cy="0"/>
          </xdr:xfrm>
          <a:graphic>
            <a:graphicData uri="http://schemas.microsoft.com/office/drawing/2010/slicer">
              <sle:slicer xmlns:sle="http://schemas.microsoft.com/office/drawing/2010/slicer" name="Betaald 2"/>
            </a:graphicData>
          </a:graphic>
        </xdr:graphicFrame>
      </mc:Choice>
      <mc:Fallback xmlns="">
        <xdr:sp macro="" textlink="">
          <xdr:nvSpPr>
            <xdr:cNvPr id="0" name=""/>
            <xdr:cNvSpPr>
              <a:spLocks noTextEdit="1"/>
            </xdr:cNvSpPr>
          </xdr:nvSpPr>
          <xdr:spPr>
            <a:xfrm>
              <a:off x="152400" y="1333500"/>
              <a:ext cx="1438275" cy="857250"/>
            </a:xfrm>
            <a:prstGeom prst="rect">
              <a:avLst/>
            </a:prstGeom>
            <a:solidFill>
              <a:prstClr val="white"/>
            </a:solidFill>
            <a:ln w="1">
              <a:solidFill>
                <a:prstClr val="green"/>
              </a:solidFill>
            </a:ln>
          </xdr:spPr>
          <xdr:txBody>
            <a:bodyPr vertOverflow="clip" horzOverflow="clip"/>
            <a:lstStyle/>
            <a:p>
              <a:r>
                <a:rPr lang="nl-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387794</xdr:colOff>
      <xdr:row>0</xdr:row>
      <xdr:rowOff>104774</xdr:rowOff>
    </xdr:from>
    <xdr:to>
      <xdr:col>4</xdr:col>
      <xdr:colOff>590550</xdr:colOff>
      <xdr:row>13</xdr:row>
      <xdr:rowOff>113292</xdr:rowOff>
    </xdr:to>
    <xdr:pic>
      <xdr:nvPicPr>
        <xdr:cNvPr id="2" name="Picture 1">
          <a:extLst>
            <a:ext uri="{FF2B5EF4-FFF2-40B4-BE49-F238E27FC236}">
              <a16:creationId xmlns:a16="http://schemas.microsoft.com/office/drawing/2014/main" id="{3F14B5E1-4885-4ADA-B38C-65D00AA6BC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4750244" y="104774"/>
          <a:ext cx="812356" cy="2418343"/>
        </a:xfrm>
        <a:prstGeom prst="rect">
          <a:avLst/>
        </a:prstGeom>
      </xdr:spPr>
    </xdr:pic>
    <xdr:clientData/>
  </xdr:twoCellAnchor>
  <xdr:twoCellAnchor editAs="oneCell">
    <xdr:from>
      <xdr:col>5</xdr:col>
      <xdr:colOff>66675</xdr:colOff>
      <xdr:row>0</xdr:row>
      <xdr:rowOff>109539</xdr:rowOff>
    </xdr:from>
    <xdr:to>
      <xdr:col>11</xdr:col>
      <xdr:colOff>246689</xdr:colOff>
      <xdr:row>13</xdr:row>
      <xdr:rowOff>132742</xdr:rowOff>
    </xdr:to>
    <xdr:pic>
      <xdr:nvPicPr>
        <xdr:cNvPr id="3" name="Picture 2">
          <a:extLst>
            <a:ext uri="{FF2B5EF4-FFF2-40B4-BE49-F238E27FC236}">
              <a16:creationId xmlns:a16="http://schemas.microsoft.com/office/drawing/2014/main" id="{E236360A-7EF7-40FF-98A8-CDC7CDF296C9}"/>
            </a:ext>
          </a:extLst>
        </xdr:cNvPr>
        <xdr:cNvPicPr>
          <a:picLocks noChangeAspect="1"/>
        </xdr:cNvPicPr>
      </xdr:nvPicPr>
      <xdr:blipFill>
        <a:blip xmlns:r="http://schemas.openxmlformats.org/officeDocument/2006/relationships" r:embed="rId2"/>
        <a:stretch>
          <a:fillRect/>
        </a:stretch>
      </xdr:blipFill>
      <xdr:spPr>
        <a:xfrm>
          <a:off x="5648325" y="109539"/>
          <a:ext cx="3837614" cy="2433028"/>
        </a:xfrm>
        <a:prstGeom prst="rect">
          <a:avLst/>
        </a:prstGeom>
      </xdr:spPr>
    </xdr:pic>
    <xdr:clientData/>
  </xdr:twoCellAnchor>
  <xdr:twoCellAnchor editAs="oneCell">
    <xdr:from>
      <xdr:col>3</xdr:col>
      <xdr:colOff>0</xdr:colOff>
      <xdr:row>52</xdr:row>
      <xdr:rowOff>142875</xdr:rowOff>
    </xdr:from>
    <xdr:to>
      <xdr:col>6</xdr:col>
      <xdr:colOff>599771</xdr:colOff>
      <xdr:row>62</xdr:row>
      <xdr:rowOff>37911</xdr:rowOff>
    </xdr:to>
    <xdr:pic>
      <xdr:nvPicPr>
        <xdr:cNvPr id="5" name="Picture 4">
          <a:extLst>
            <a:ext uri="{FF2B5EF4-FFF2-40B4-BE49-F238E27FC236}">
              <a16:creationId xmlns:a16="http://schemas.microsoft.com/office/drawing/2014/main" id="{F44F2420-32FC-4327-9E0B-A720FE2F1E6E}"/>
            </a:ext>
          </a:extLst>
        </xdr:cNvPr>
        <xdr:cNvPicPr>
          <a:picLocks noChangeAspect="1"/>
        </xdr:cNvPicPr>
      </xdr:nvPicPr>
      <xdr:blipFill>
        <a:blip xmlns:r="http://schemas.openxmlformats.org/officeDocument/2006/relationships" r:embed="rId3"/>
        <a:stretch>
          <a:fillRect/>
        </a:stretch>
      </xdr:blipFill>
      <xdr:spPr>
        <a:xfrm>
          <a:off x="4600575" y="8763000"/>
          <a:ext cx="2428571" cy="1514286"/>
        </a:xfrm>
        <a:prstGeom prst="rect">
          <a:avLst/>
        </a:prstGeom>
      </xdr:spPr>
    </xdr:pic>
    <xdr:clientData/>
  </xdr:twoCellAnchor>
  <xdr:twoCellAnchor editAs="oneCell">
    <xdr:from>
      <xdr:col>5</xdr:col>
      <xdr:colOff>408062</xdr:colOff>
      <xdr:row>18</xdr:row>
      <xdr:rowOff>28575</xdr:rowOff>
    </xdr:from>
    <xdr:to>
      <xdr:col>11</xdr:col>
      <xdr:colOff>246701</xdr:colOff>
      <xdr:row>31</xdr:row>
      <xdr:rowOff>104130</xdr:rowOff>
    </xdr:to>
    <xdr:pic>
      <xdr:nvPicPr>
        <xdr:cNvPr id="6" name="Picture 5">
          <a:extLst>
            <a:ext uri="{FF2B5EF4-FFF2-40B4-BE49-F238E27FC236}">
              <a16:creationId xmlns:a16="http://schemas.microsoft.com/office/drawing/2014/main" id="{5CA13540-9E97-4F0B-847F-5318DEE386E6}"/>
            </a:ext>
          </a:extLst>
        </xdr:cNvPr>
        <xdr:cNvPicPr>
          <a:picLocks noChangeAspect="1"/>
        </xdr:cNvPicPr>
      </xdr:nvPicPr>
      <xdr:blipFill>
        <a:blip xmlns:r="http://schemas.openxmlformats.org/officeDocument/2006/relationships" r:embed="rId4"/>
        <a:stretch>
          <a:fillRect/>
        </a:stretch>
      </xdr:blipFill>
      <xdr:spPr>
        <a:xfrm>
          <a:off x="5989712" y="2943225"/>
          <a:ext cx="3496239" cy="2380605"/>
        </a:xfrm>
        <a:prstGeom prst="rect">
          <a:avLst/>
        </a:prstGeom>
      </xdr:spPr>
    </xdr:pic>
    <xdr:clientData/>
  </xdr:twoCellAnchor>
  <xdr:twoCellAnchor editAs="oneCell">
    <xdr:from>
      <xdr:col>3</xdr:col>
      <xdr:colOff>542925</xdr:colOff>
      <xdr:row>18</xdr:row>
      <xdr:rowOff>19050</xdr:rowOff>
    </xdr:from>
    <xdr:to>
      <xdr:col>5</xdr:col>
      <xdr:colOff>136081</xdr:colOff>
      <xdr:row>31</xdr:row>
      <xdr:rowOff>132343</xdr:rowOff>
    </xdr:to>
    <xdr:pic>
      <xdr:nvPicPr>
        <xdr:cNvPr id="7" name="Picture 6">
          <a:extLst>
            <a:ext uri="{FF2B5EF4-FFF2-40B4-BE49-F238E27FC236}">
              <a16:creationId xmlns:a16="http://schemas.microsoft.com/office/drawing/2014/main" id="{DCE2F71C-6230-4591-93DA-8AFC804F03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4905375" y="2933700"/>
          <a:ext cx="812356" cy="2418343"/>
        </a:xfrm>
        <a:prstGeom prst="rect">
          <a:avLst/>
        </a:prstGeom>
      </xdr:spPr>
    </xdr:pic>
    <xdr:clientData/>
  </xdr:twoCellAnchor>
  <xdr:twoCellAnchor>
    <xdr:from>
      <xdr:col>3</xdr:col>
      <xdr:colOff>285750</xdr:colOff>
      <xdr:row>36</xdr:row>
      <xdr:rowOff>0</xdr:rowOff>
    </xdr:from>
    <xdr:to>
      <xdr:col>7</xdr:col>
      <xdr:colOff>38100</xdr:colOff>
      <xdr:row>39</xdr:row>
      <xdr:rowOff>28575</xdr:rowOff>
    </xdr:to>
    <xdr:sp macro="[0]!ImportCSVFile" textlink="">
      <xdr:nvSpPr>
        <xdr:cNvPr id="9" name="Rectangle: Beveled 8">
          <a:extLst>
            <a:ext uri="{FF2B5EF4-FFF2-40B4-BE49-F238E27FC236}">
              <a16:creationId xmlns:a16="http://schemas.microsoft.com/office/drawing/2014/main" id="{81184ECA-3DE2-4EEF-89AE-E4E2FBAC92D6}"/>
            </a:ext>
          </a:extLst>
        </xdr:cNvPr>
        <xdr:cNvSpPr/>
      </xdr:nvSpPr>
      <xdr:spPr>
        <a:xfrm>
          <a:off x="4886325" y="6029325"/>
          <a:ext cx="2190750" cy="514350"/>
        </a:xfrm>
        <a:prstGeom prst="bevel">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aseline="0"/>
            <a:t>Data Importeren</a:t>
          </a:r>
          <a:endParaRPr lang="nl-BE" sz="1100"/>
        </a:p>
      </xdr:txBody>
    </xdr:sp>
    <xdr:clientData/>
  </xdr:twoCellAnchor>
  <xdr:twoCellAnchor>
    <xdr:from>
      <xdr:col>0</xdr:col>
      <xdr:colOff>409575</xdr:colOff>
      <xdr:row>0</xdr:row>
      <xdr:rowOff>85725</xdr:rowOff>
    </xdr:from>
    <xdr:to>
      <xdr:col>2</xdr:col>
      <xdr:colOff>600075</xdr:colOff>
      <xdr:row>0</xdr:row>
      <xdr:rowOff>390525</xdr:rowOff>
    </xdr:to>
    <xdr:sp macro="[0]!ImportCSVFile" textlink="">
      <xdr:nvSpPr>
        <xdr:cNvPr id="8" name="Rectangle: Beveled 7">
          <a:hlinkClick xmlns:r="http://schemas.openxmlformats.org/officeDocument/2006/relationships" r:id="rId5"/>
          <a:extLst>
            <a:ext uri="{FF2B5EF4-FFF2-40B4-BE49-F238E27FC236}">
              <a16:creationId xmlns:a16="http://schemas.microsoft.com/office/drawing/2014/main" id="{8FC16DEB-6DAA-49B3-87C6-DABCE085E8AC}"/>
            </a:ext>
          </a:extLst>
        </xdr:cNvPr>
        <xdr:cNvSpPr/>
      </xdr:nvSpPr>
      <xdr:spPr>
        <a:xfrm>
          <a:off x="409575" y="85725"/>
          <a:ext cx="1895475" cy="304800"/>
        </a:xfrm>
        <a:prstGeom prst="bevel">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aseline="0"/>
            <a:t>Terug naar Welkom</a:t>
          </a: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95249</xdr:colOff>
      <xdr:row>2</xdr:row>
      <xdr:rowOff>10946</xdr:rowOff>
    </xdr:from>
    <xdr:to>
      <xdr:col>16</xdr:col>
      <xdr:colOff>446198</xdr:colOff>
      <xdr:row>19</xdr:row>
      <xdr:rowOff>103971</xdr:rowOff>
    </xdr:to>
    <xdr:pic>
      <xdr:nvPicPr>
        <xdr:cNvPr id="4" name="Picture 3">
          <a:extLst>
            <a:ext uri="{FF2B5EF4-FFF2-40B4-BE49-F238E27FC236}">
              <a16:creationId xmlns:a16="http://schemas.microsoft.com/office/drawing/2014/main" id="{8FF2F5E1-C233-4640-94A5-7A8599ABEADF}"/>
            </a:ext>
          </a:extLst>
        </xdr:cNvPr>
        <xdr:cNvPicPr>
          <a:picLocks noChangeAspect="1"/>
        </xdr:cNvPicPr>
      </xdr:nvPicPr>
      <xdr:blipFill>
        <a:blip xmlns:r="http://schemas.openxmlformats.org/officeDocument/2006/relationships" r:embed="rId1"/>
        <a:stretch>
          <a:fillRect/>
        </a:stretch>
      </xdr:blipFill>
      <xdr:spPr>
        <a:xfrm>
          <a:off x="5191124" y="334796"/>
          <a:ext cx="5227749" cy="2845750"/>
        </a:xfrm>
        <a:prstGeom prst="rect">
          <a:avLst/>
        </a:prstGeom>
      </xdr:spPr>
    </xdr:pic>
    <xdr:clientData/>
  </xdr:twoCellAnchor>
  <xdr:twoCellAnchor editAs="oneCell">
    <xdr:from>
      <xdr:col>8</xdr:col>
      <xdr:colOff>200025</xdr:colOff>
      <xdr:row>21</xdr:row>
      <xdr:rowOff>93696</xdr:rowOff>
    </xdr:from>
    <xdr:to>
      <xdr:col>23</xdr:col>
      <xdr:colOff>293698</xdr:colOff>
      <xdr:row>36</xdr:row>
      <xdr:rowOff>9124</xdr:rowOff>
    </xdr:to>
    <xdr:pic>
      <xdr:nvPicPr>
        <xdr:cNvPr id="5" name="Picture 4">
          <a:extLst>
            <a:ext uri="{FF2B5EF4-FFF2-40B4-BE49-F238E27FC236}">
              <a16:creationId xmlns:a16="http://schemas.microsoft.com/office/drawing/2014/main" id="{3302AA23-9896-4F55-9F19-8CDF6B04DB64}"/>
            </a:ext>
          </a:extLst>
        </xdr:cNvPr>
        <xdr:cNvPicPr>
          <a:picLocks noChangeAspect="1"/>
        </xdr:cNvPicPr>
      </xdr:nvPicPr>
      <xdr:blipFill>
        <a:blip xmlns:r="http://schemas.openxmlformats.org/officeDocument/2006/relationships" r:embed="rId2"/>
        <a:stretch>
          <a:fillRect/>
        </a:stretch>
      </xdr:blipFill>
      <xdr:spPr>
        <a:xfrm>
          <a:off x="5295900" y="3494121"/>
          <a:ext cx="9237673" cy="2344303"/>
        </a:xfrm>
        <a:prstGeom prst="rect">
          <a:avLst/>
        </a:prstGeom>
      </xdr:spPr>
    </xdr:pic>
    <xdr:clientData/>
  </xdr:twoCellAnchor>
  <xdr:twoCellAnchor editAs="oneCell">
    <xdr:from>
      <xdr:col>8</xdr:col>
      <xdr:colOff>57150</xdr:colOff>
      <xdr:row>37</xdr:row>
      <xdr:rowOff>9525</xdr:rowOff>
    </xdr:from>
    <xdr:to>
      <xdr:col>10</xdr:col>
      <xdr:colOff>266521</xdr:colOff>
      <xdr:row>51</xdr:row>
      <xdr:rowOff>9242</xdr:rowOff>
    </xdr:to>
    <xdr:pic>
      <xdr:nvPicPr>
        <xdr:cNvPr id="7" name="Picture 6">
          <a:extLst>
            <a:ext uri="{FF2B5EF4-FFF2-40B4-BE49-F238E27FC236}">
              <a16:creationId xmlns:a16="http://schemas.microsoft.com/office/drawing/2014/main" id="{1FF228C5-6566-44B0-8F20-DC215F946D7B}"/>
            </a:ext>
          </a:extLst>
        </xdr:cNvPr>
        <xdr:cNvPicPr>
          <a:picLocks noChangeAspect="1"/>
        </xdr:cNvPicPr>
      </xdr:nvPicPr>
      <xdr:blipFill>
        <a:blip xmlns:r="http://schemas.openxmlformats.org/officeDocument/2006/relationships" r:embed="rId3"/>
        <a:stretch>
          <a:fillRect/>
        </a:stretch>
      </xdr:blipFill>
      <xdr:spPr>
        <a:xfrm>
          <a:off x="5153025" y="6000750"/>
          <a:ext cx="1428571" cy="2266667"/>
        </a:xfrm>
        <a:prstGeom prst="rect">
          <a:avLst/>
        </a:prstGeom>
      </xdr:spPr>
    </xdr:pic>
    <xdr:clientData/>
  </xdr:twoCellAnchor>
  <xdr:twoCellAnchor>
    <xdr:from>
      <xdr:col>0</xdr:col>
      <xdr:colOff>657225</xdr:colOff>
      <xdr:row>0</xdr:row>
      <xdr:rowOff>152400</xdr:rowOff>
    </xdr:from>
    <xdr:to>
      <xdr:col>3</xdr:col>
      <xdr:colOff>504825</xdr:colOff>
      <xdr:row>2</xdr:row>
      <xdr:rowOff>133350</xdr:rowOff>
    </xdr:to>
    <xdr:sp macro="[0]!ImportCSVFile" textlink="">
      <xdr:nvSpPr>
        <xdr:cNvPr id="9" name="Rectangle: Beveled 8">
          <a:hlinkClick xmlns:r="http://schemas.openxmlformats.org/officeDocument/2006/relationships" r:id="rId4"/>
          <a:extLst>
            <a:ext uri="{FF2B5EF4-FFF2-40B4-BE49-F238E27FC236}">
              <a16:creationId xmlns:a16="http://schemas.microsoft.com/office/drawing/2014/main" id="{99AC6088-FD16-4EE9-B7DB-AA0C312400F7}"/>
            </a:ext>
          </a:extLst>
        </xdr:cNvPr>
        <xdr:cNvSpPr/>
      </xdr:nvSpPr>
      <xdr:spPr>
        <a:xfrm>
          <a:off x="657225" y="152400"/>
          <a:ext cx="1895475" cy="304800"/>
        </a:xfrm>
        <a:prstGeom prst="bevel">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aseline="0"/>
            <a:t>Terug naar Welkom</a:t>
          </a:r>
          <a:endParaRPr lang="nl-BE"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schuyteneer, Jo" refreshedDate="43677.811182407408" createdVersion="6" refreshedVersion="6" minRefreshableVersion="3" recordCount="3" xr:uid="{8FCF0E02-97DE-4853-A252-2EC115BC2A03}">
  <cacheSource type="worksheet">
    <worksheetSource name="Rng_Betalingen"/>
  </cacheSource>
  <cacheFields count="23">
    <cacheField name="Statuut" numFmtId="0">
      <sharedItems containsBlank="1" count="5">
        <s v="Trainer"/>
        <s v="Expense"/>
        <s v="" u="1"/>
        <m u="1"/>
        <s v="Hulptrainer" u="1"/>
      </sharedItems>
    </cacheField>
    <cacheField name="Maand" numFmtId="0">
      <sharedItems containsSemiMixedTypes="0" containsString="0" containsNumber="1" containsInteger="1" minValue="5" maxValue="6" count="2">
        <n v="5"/>
        <n v="6" u="1"/>
      </sharedItems>
    </cacheField>
    <cacheField name="Onkostenbericht" numFmtId="0">
      <sharedItems containsMixedTypes="1" containsNumber="1" containsInteger="1" minValue="0" maxValue="0" count="2">
        <s v=""/>
        <n v="0"/>
      </sharedItems>
    </cacheField>
    <cacheField name="Federatie Nummer" numFmtId="0">
      <sharedItems containsSemiMixedTypes="0" containsString="0" containsNumber="1" containsInteger="1" minValue="199928772" maxValue="201805827" count="51">
        <n v="200000010"/>
        <n v="200000011"/>
        <n v="200000012"/>
        <n v="200319854" u="1"/>
        <n v="200627089" u="1"/>
        <n v="200015921" u="1"/>
        <n v="200627108" u="1"/>
        <n v="200627097" u="1"/>
        <n v="201700851" u="1"/>
        <n v="200627105" u="1"/>
        <n v="201702818" u="1"/>
        <n v="200627094" u="1"/>
        <n v="200701359" u="1"/>
        <n v="200015926" u="1"/>
        <n v="200015945" u="1"/>
        <n v="200627102" u="1"/>
        <n v="200627091" u="1"/>
        <n v="200113559" u="1"/>
        <n v="200627110" u="1"/>
        <n v="200627099" u="1"/>
        <n v="200627088" u="1"/>
        <n v="200713277" u="1"/>
        <n v="200627107" u="1"/>
        <n v="200015909" u="1"/>
        <n v="200627096" u="1"/>
        <n v="199928772" u="1"/>
        <n v="200521922" u="1"/>
        <n v="200113553" u="1"/>
        <n v="200627104" u="1"/>
        <n v="200015906" u="1"/>
        <n v="200888888" u="1"/>
        <n v="200627093" u="1"/>
        <n v="200627112" u="1"/>
        <n v="200627101" u="1"/>
        <n v="199928845" u="1"/>
        <n v="200627090" u="1"/>
        <n v="200627109" u="1"/>
        <n v="200627098" u="1"/>
        <n v="200627106" u="1"/>
        <n v="200627095" u="1"/>
        <n v="200221791" u="1"/>
        <n v="200627084" u="1"/>
        <n v="201805827" u="1"/>
        <n v="200221750" u="1"/>
        <n v="200099999" u="1"/>
        <n v="200627103" u="1"/>
        <n v="200627092" u="1"/>
        <n v="201700067" u="1"/>
        <n v="200319846" u="1"/>
        <n v="200627111" u="1"/>
        <n v="200627100" u="1"/>
      </sharedItems>
    </cacheField>
    <cacheField name="Voornaam" numFmtId="0">
      <sharedItems count="27">
        <s v="Jozefien"/>
        <s v="Jan"/>
        <s v="Inge"/>
        <s v="Amber" u="1"/>
        <s v="Lynn" u="1"/>
        <s v="Jolien" u="1"/>
        <s v="Chloé" u="1"/>
        <s v="Naomi" u="1"/>
        <s v="Silke" u="1"/>
        <s v="Daphné" u="1"/>
        <s v="Yana" u="1"/>
        <s v="Michiel" u="1"/>
        <s v="Lente" u="1"/>
        <s v="Jozef" u="1"/>
        <s v="Elisabeth" u="1"/>
        <s v="Maria" u="1"/>
        <s v="Ella" u="1"/>
        <s v="Aurélie" u="1"/>
        <s v="Louise" u="1"/>
        <s v="Stanny" u="1"/>
        <s v="Sarah" u="1"/>
        <s v="Tori" u="1"/>
        <s v="Sanne" u="1"/>
        <s v="Eva" u="1"/>
        <s v="Jasmine" u="1"/>
        <s v="Liesa" u="1"/>
        <s v="Katrien" u="1"/>
      </sharedItems>
    </cacheField>
    <cacheField name="Naam" numFmtId="0">
      <sharedItems count="26">
        <s v="Janssens"/>
        <s v="Hendrickx"/>
        <s v="Pieters"/>
        <s v="Mortier" u="1"/>
        <s v="Moens" u="1"/>
        <s v="Vanden Bogaerde" u="1"/>
        <s v="De Ruyck" u="1"/>
        <s v="Van Royen" u="1"/>
        <s v="Van Haecke" u="1"/>
        <s v="Hofman" u="1"/>
        <s v="De Ruyck " u="1"/>
        <s v="De Graeve" u="1"/>
        <s v="Verbruggen" u="1"/>
        <s v="De Baets" u="1"/>
        <s v="De Poorter" u="1"/>
        <s v="De Waele" u="1"/>
        <s v="Stevens" u="1"/>
        <s v="Verbeurgt" u="1"/>
        <s v="Ghyselinck" u="1"/>
        <s v="Verschuere" u="1"/>
        <s v="Clabau" u="1"/>
        <s v="Moerman" u="1"/>
        <s v="Biebauw" u="1"/>
        <s v="Glorieus" u="1"/>
        <s v="Grumieaux" u="1"/>
        <s v="Vekeman" u="1"/>
      </sharedItems>
    </cacheField>
    <cacheField name="Iban Nummer" numFmtId="0">
      <sharedItems containsBlank="1" count="5">
        <s v=""/>
        <m u="1"/>
        <s v="BE18-0634-9196-7665" u="1"/>
        <s v="BE02 001404340940" u="1"/>
        <s v="BE54731008034197" u="1"/>
      </sharedItems>
    </cacheField>
    <cacheField name="Geboortedatum" numFmtId="14">
      <sharedItems containsDate="1" containsMixedTypes="1" minDate="1995-06-04T00:00:00" maxDate="1995-06-05T00:00:00" count="49">
        <s v="04/08/1992"/>
        <d v="1995-06-04T00:00:00"/>
        <s v="14/09/2000"/>
        <s v="03/01/1962" u="1"/>
        <s v="14/09/2011" u="1"/>
        <s v="16/05/1999" u="1"/>
        <s v="29/12/1995" u="1"/>
        <s v="14/09/2012" u="1"/>
        <s v="18/04/1998" u="1"/>
        <s v="14/09/2013" u="1"/>
        <s v="28/07/1999" u="1"/>
        <s v="28/01/2003" u="1"/>
        <s v="11/01/2004" u="1"/>
        <s v="14/09/2014" u="1"/>
        <s v="17/01/2003" u="1"/>
        <s v="14/09/2001" u="1"/>
        <s v="22/01/1991" u="1"/>
        <s v="14/09/2015" u="1"/>
        <s v="14/09/2002" u="1"/>
        <s v="14/09/2016" u="1"/>
        <s v="25/01/1998" u="1"/>
        <s v="13/11/1993" u="1"/>
        <s v="14/09/2003" u="1"/>
        <s v="14/09/2017" u="1"/>
        <s v="15/09/1995" u="1"/>
        <s v="14/09/2004" u="1"/>
        <s v="13/08/1994" u="1"/>
        <s v="14/09/2018" u="1"/>
        <s v="14/09/2020" u="1"/>
        <s v="14/09/2005" u="1"/>
        <s v="27/06/1997" u="1"/>
        <s v="07/01/1998" u="1"/>
        <s v="09/02/2002" u="1"/>
        <s v="14/09/2019" u="1"/>
        <s v="14/09/2021" u="1"/>
        <s v="14/09/2006" u="1"/>
        <s v="13/08/1996" u="1"/>
        <s v="14/09/2022" u="1"/>
        <s v="14/09/2007" u="1"/>
        <s v="06/03/1998" u="1"/>
        <s v="04/09/1998" u="1"/>
        <s v="14/09/2023" u="1"/>
        <s v="09/04/1994" u="1"/>
        <s v="14/09/2008" u="1"/>
        <s v="14/09/2010" u="1"/>
        <s v="24/10/1997" u="1"/>
        <s v="04/02/1998" u="1"/>
        <s v="14/09/2024" u="1"/>
        <s v="14/09/2009" u="1"/>
      </sharedItems>
    </cacheField>
    <cacheField name="e-Mail" numFmtId="0">
      <sharedItems count="29">
        <s v="jozefien.Janssens@hotmail.com"/>
        <s v="Jan.Hendrickx@hotmail.com"/>
        <s v="IngePieters@gmail.com"/>
        <s v="lente.dewaele@outlook.com" u="1"/>
        <s v="jasmine.debaets@hotmail.com" u="1"/>
        <s v="eva_ghyselinck@hotmail.com" u="1"/>
        <s v="tori.mortier@gmail.com" u="1"/>
        <s v="ella.vanhaecke@hotmail.com" u="1"/>
        <s v="lynn.de.poorter@hotmail.com" u="1"/>
        <s v="louise.moerman@sfimelle.be" u="1"/>
        <s v="amber.de.graeve@telenet.be" u="1"/>
        <s v="jozefien.biebauw@hotmail.com" u="1"/>
        <s v="naomi.stevens@telenet.be" u="1"/>
        <s v="louise.clabau@telenet.be" u="1"/>
        <s v="daphne.de.ruyck@telenet.be" u="1"/>
        <s v="jolien_verbruggen_1@hotmail.com" u="1"/>
        <s v="sarah@verschuere.eu" u="1"/>
        <s v="liesa_glorieus@hotmail.com" u="1"/>
        <s v="aurelie.hofman222@gmail.com" u="1"/>
        <s v="chloe.de.ruyck@telenet.be" u="1"/>
        <s v="katrien-moens@hotmail.com" u="1"/>
        <s v="elisabethgrumieaux@hotmail.com" u="1"/>
        <s v="yanaa.vdb@hotmail.com" u="1"/>
        <s v="silkevanroyen00@gmail.com" u="1"/>
        <s v="MariaJanssens@gmail.com" u="1"/>
        <s v="Jozef.Janssens@hotmail.com" u="1"/>
        <s v="vekmans@hotmail.com" u="1"/>
        <s v="michiel.stevens@telenet.be" u="1"/>
        <s v="stanny.verbeurgt@telenet.be" u="1"/>
      </sharedItems>
    </cacheField>
    <cacheField name="ClubGroupID" numFmtId="0">
      <sharedItems containsMixedTypes="1" containsNumber="1" containsInteger="1" minValue="0" maxValue="3885207" count="29">
        <n v="99921"/>
        <n v="6663"/>
        <s v="0"/>
        <n v="0" u="1"/>
        <n v="2488" u="1"/>
        <n v="3880416" u="1"/>
        <n v="2474" u="1"/>
        <n v="2493" u="1"/>
        <n v="2479" u="1"/>
        <n v="2470" u="1"/>
        <n v="2489" u="1"/>
        <n v="2475" u="1"/>
        <n v="3885207" u="1"/>
        <n v="2480" u="1"/>
        <n v="2801838" u="1"/>
        <n v="2471" u="1"/>
        <n v="11265" u="1"/>
        <n v="2476" u="1"/>
        <n v="2486" u="1"/>
        <n v="2472" u="1"/>
        <n v="11264" u="1"/>
        <n v="2477" u="1"/>
        <n v="2577873" u="1"/>
        <n v="2482" u="1"/>
        <n v="999999" u="1"/>
        <n v="2487" u="1"/>
        <n v="2473" u="1"/>
        <n v="2492" u="1"/>
        <n v="2478" u="1"/>
      </sharedItems>
    </cacheField>
    <cacheField name="Groep Naam" numFmtId="0">
      <sharedItems count="26">
        <s v="Tumbling In Opleiding"/>
        <s v="Keurgroep"/>
        <s v="Expense"/>
        <s v="26-Basis 6" u="1"/>
        <s v="51-Miniemen" u="1"/>
        <s v="52-Beloften" u="1"/>
        <s v="61-Tumbling C" u="1"/>
        <s v="23-Basis 3" u="1"/>
        <s v="62-Tumbling B" u="1"/>
        <s v="13-Kleuters 3" u="1"/>
        <s v="25-Basis 5" u="1"/>
        <s v="63-Tumbling A" u="1"/>
        <s v="12-Kleuters 2" u="1"/>
        <s v="33-Trampoline 3" u="1"/>
        <s v="85-Demoteam Alleen" u="1"/>
        <s v="65-Tumbling I" u="1"/>
        <s v="22-Basis 2" u="1"/>
        <s v="11-Kleuters 1" u="1"/>
        <s v="32-Trampoline 2" u="1"/>
        <s v="24-Basis 4" u="1"/>
        <s v="Tom" u="1"/>
        <s v="75-Acro Competitie" u="1"/>
        <s v="Acro In Opleiding" u="1"/>
        <s v="21-Basis 1" u="1"/>
        <s v="53-Junioren" u="1"/>
        <s v="31-Trampoline 1" u="1"/>
      </sharedItems>
    </cacheField>
    <cacheField name="Weekdag" numFmtId="0">
      <sharedItems count="7">
        <s v="Vrijdag"/>
        <s v="Zaterdag"/>
        <s v="Dinsdag" u="1"/>
        <s v="Donderdag" u="1"/>
        <s v="Zondag" u="1"/>
        <s v="Maandag" u="1"/>
        <s v="Woensdag" u="1"/>
      </sharedItems>
    </cacheField>
    <cacheField name="Datum" numFmtId="14">
      <sharedItems count="51">
        <s v="10/05/2019"/>
        <s v="11/05/2019"/>
        <s v="18/05/2019"/>
        <s v="18/05/2030" u="1"/>
        <s v="30/05/2019" u="1"/>
        <s v="18/05/2029" u="1"/>
        <s v="18/05/2031" u="1"/>
        <s v="21/05/2019" u="1"/>
        <s v="18/05/2032" u="1"/>
        <s v="23/05/2019" u="1"/>
        <s v="25/05/2019" u="1"/>
        <s v="12/05/2019" u="1"/>
        <s v="18/05/2033" u="1"/>
        <s v="27/05/2019" u="1"/>
        <s v="14/05/2019" u="1"/>
        <s v="01/05/2019" u="1"/>
        <s v="18/05/2020" u="1"/>
        <s v="29/05/2019" u="1"/>
        <s v="16/05/2019" u="1"/>
        <s v="18/05/2034" u="1"/>
        <s v="05/05/2019" u="1"/>
        <s v="18/05/2021" u="1"/>
        <s v="18/05/2035" u="1"/>
        <s v="07/05/2019" u="1"/>
        <s v="09/05/2019" u="1"/>
        <s v="18/05/2022" u="1"/>
        <s v="18/05/2036" u="1"/>
        <s v="18/05/2023" u="1"/>
        <s v="18/05/2037" u="1"/>
        <s v="20/05/2019" u="1"/>
        <s v="18/05/2024" u="1"/>
        <s v="18/05/2038" u="1"/>
        <s v="22/05/2019" u="1"/>
        <s v="18/05/2040" u="1"/>
        <s v="18/05/2025" u="1"/>
        <s v="18/05/2039" u="1"/>
        <s v="26/05/2019" u="1"/>
        <s v="13/05/2019" u="1"/>
        <s v="18/05/2041" u="1"/>
        <s v="28/05/2019" u="1"/>
        <s v="15/05/2019" u="1"/>
        <s v="18/05/2026" u="1"/>
        <s v="17/05/2019" u="1"/>
        <s v="18/05/2042" u="1"/>
        <s v="04/05/2019" u="1"/>
        <s v="18/05/2027" u="1"/>
        <s v="19/05/2019" u="1"/>
        <s v="06/05/2019" u="1"/>
        <s v="18/05/2043" u="1"/>
        <s v="08/05/2019" u="1"/>
        <s v="18/05/2028" u="1"/>
      </sharedItems>
    </cacheField>
    <cacheField name="Start uur" numFmtId="14">
      <sharedItems count="16">
        <s v="18:00"/>
        <s v="9:30"/>
        <s v="12:10"/>
        <s v="12:11" u="1"/>
        <s v="14:30" u="1"/>
        <s v="18:30" u="1"/>
        <s v="10:00" u="1"/>
        <s v="14:00" u="1"/>
        <s v="16:00" u="1"/>
        <s v="8:30" u="1"/>
        <s v="11:00" u="1"/>
        <s v="15:00" u="1"/>
        <s v="12:09" u="1"/>
        <s v="17:00" u="1"/>
        <s v="19:00" u="1"/>
        <s v="9:00" u="1"/>
      </sharedItems>
    </cacheField>
    <cacheField name="Eind uur" numFmtId="14">
      <sharedItems count="16">
        <s v="20:00"/>
        <s v="12:00"/>
        <s v="12:10"/>
        <s v="12:11" u="1"/>
        <s v="16:30" u="1"/>
        <s v="21:00" u="1"/>
        <s v="10:00" u="1"/>
        <s v="16:00" u="1"/>
        <s v="20:30" u="1"/>
        <s v="18:00" u="1"/>
        <s v="11:30" u="1"/>
        <s v="11:00" u="1"/>
        <s v="15:00" u="1"/>
        <s v="12:09" u="1"/>
        <s v="17:00" u="1"/>
        <s v="19:00" u="1"/>
      </sharedItems>
    </cacheField>
    <cacheField name="Geregistreerd Op" numFmtId="0">
      <sharedItems count="104">
        <s v="2019-05-15T14:12:18.173Z"/>
        <s v="2019-05-15T14:14:29.910Z"/>
        <s v=""/>
        <s v="2019-05-10T10:50:19.411Z" u="1"/>
        <s v="2019-05-30T17:54:35.273Z" u="1"/>
        <s v="2019-05-18T10:06:15.246Z" u="1"/>
        <s v="2019-05-16T18:30:46.649Z" u="1"/>
        <s v="2019-05-22T12:07:17.468Z" u="1"/>
        <s v="2019-05-29T14:08:31.823Z" u="1"/>
        <s v="2019-05-10T12:56:18.956Z" u="1"/>
        <s v="2019-05-10T14:41:18.881Z" u="1"/>
        <s v="2019-05-16T18:31:43.046Z" u="1"/>
        <s v="2019-05-29T21:33:05.113Z" u="1"/>
        <s v="2019-05-31T10:48:27.470Z" u="1"/>
        <s v="2019-05-11T07:02:36.221Z" u="1"/>
        <s v="2019-05-22T13:15:25.202Z" u="1"/>
        <s v="2019-05-29T17:01:17.665Z" u="1"/>
        <s v="2019-05-10T14:44:21.970Z" u="1"/>
        <s v="2019-05-29T16:40:33.390Z" u="1"/>
        <s v="2019-05-30T09:36:56.597Z" u="1"/>
        <s v="2019-05-10T12:52:40.920Z" u="1"/>
        <s v="2019-05-14T11:31:50.494Z" u="1"/>
        <s v="2019-05-24T08:09:56.110Z" u="1"/>
        <s v="2019-05-29T11:59:52.523Z" u="1"/>
        <s v="2019-05-22T20:07:06.431Z" u="1"/>
        <s v="2019-05-21T18:59:54.974Z" u="1"/>
        <s v="2019-05-09T21:40:33.569Z" u="1"/>
        <s v="2019-05-19T15:02:20.896Z" u="1"/>
        <s v="2019-05-29T20:00:21.223Z" u="1"/>
        <s v="2019-05-30T09:35:38.878Z" u="1"/>
        <s v="2019-05-11T12:20:12.690Z" u="1"/>
        <s v="2019-05-18T10:05:52.154Z" u="1"/>
        <s v="2019-05-31T08:34:49.490Z" u="1"/>
        <s v="2019-05-11T09:15:07.893Z" u="1"/>
        <s v="2019-05-11T10:55:00.354Z" u="1"/>
        <s v="2019-05-18T18:44:44.805Z" u="1"/>
        <s v="2019-05-09T20:18:38.778Z" u="1"/>
        <s v="2019-05-09T21:43:31.691Z" u="1"/>
        <s v="2019-05-15T22:18:08.821Z" u="1"/>
        <s v="2019-05-29T14:30:15.777Z" u="1"/>
        <s v="2019-05-29T17:02:34.998Z" u="1"/>
        <s v="2019-05-15T08:53:10.750Z" u="1"/>
        <s v="2019-05-22T19:41:46.301Z" u="1"/>
        <s v="2019-05-29T13:07:59.580Z" u="1"/>
        <s v="2019-05-29T16:41:41.876Z" u="1"/>
        <s v="2019-05-30T09:43:15.310Z" u="1"/>
        <s v="2019-05-10T12:57:55.296Z" u="1"/>
        <s v="2019-05-15T14:09:28.802Z" u="1"/>
        <s v="2019-05-19T15:02:06.713Z" u="1"/>
        <s v="2019-05-10T12:09:45.354Z" u="1"/>
        <s v="2019-05-29T06:10:34.900Z" u="1"/>
        <s v="2019-05-11T12:30:31.706Z" u="1"/>
        <s v="2019-05-22T11:18:40.084Z" u="1"/>
        <s v="2019-05-29T16:59:55.703Z" u="1"/>
        <s v="2019-05-11T12:56:33.011Z" u="1"/>
        <s v="2019-05-12T09:32:24.017Z" u="1"/>
        <s v="2019-05-12T12:14:07.382Z" u="1"/>
        <s v="2019-05-22T12:08:33.226Z" u="1"/>
        <s v="2019-05-10T19:20:17.828Z" u="1"/>
        <s v="2019-05-11T12:29:40.309Z" u="1"/>
        <s v="2019-05-22T13:06:40.323Z" u="1"/>
        <s v="2019-05-22T13:22:55.317Z" u="1"/>
        <s v="2019-05-11T12:52:13.654Z" u="1"/>
        <s v="2019-05-11T10:41:01.673Z" u="1"/>
        <s v="2019-05-22T20:06:18.791Z" u="1"/>
        <s v="2019-05-22T20:09:28.746Z" u="1"/>
        <s v="2019-05-22T13:14:47.836Z" u="1"/>
        <s v="2019-05-11T10:52:42.703Z" u="1"/>
        <s v="2019-05-11T12:29:04.082Z" u="1"/>
        <s v="2019-05-21T21:08:00.020Z" u="1"/>
        <s v="2019-05-10T07:19:56.693Z" u="1"/>
        <s v="2019-05-11T11:21:40.794Z" u="1"/>
        <s v="2019-05-12T07:18:06.934Z" u="1"/>
        <s v="2019-05-11T10:40:12.199Z" u="1"/>
        <s v="2019-05-16T08:39:38.208Z" u="1"/>
        <s v="2019-05-15T16:50:43.006Z" u="1"/>
        <s v="2019-05-22T18:12:41.001Z" u="1"/>
        <s v="2019-05-31T10:37:44.974Z" u="1"/>
        <s v="2019-05-16T05:37:12.278Z" u="1"/>
        <s v="2019-05-10T14:49:41.206Z" u="1"/>
        <s v="2019-05-11T23:04:57.074Z" u="1"/>
        <s v="2019-05-22T11:20:34.398Z" u="1"/>
        <s v="2019-05-13T20:16:02.265Z" u="1"/>
        <s v="2019-05-18T10:06:37.268Z" u="1"/>
        <s v="2019-05-22T11:19:41.342Z" u="1"/>
        <s v="2019-05-11T10:40:40.274Z" u="1"/>
        <s v="2019-05-09T18:12:41.401Z" u="1"/>
        <s v="2019-05-09T21:42:19.954Z" u="1"/>
        <s v="2019-05-22T11:18:13.780Z" u="1"/>
        <s v="2019-05-22T16:50:48.596Z" u="1"/>
        <s v="2019-05-12T12:13:21.824Z" u="1"/>
        <s v="2019-05-10T12:58:46.416Z" u="1"/>
        <s v="2019-05-16T18:37:26.709Z" u="1"/>
        <s v="2019-05-31T08:34:11.520Z" u="1"/>
        <s v="2019-05-22T12:07:16.380Z" u="1"/>
        <s v="2019-05-22T17:38:48.582Z" u="1"/>
        <s v="2019-05-30T09:43:32.006Z" u="1"/>
        <s v="2019-05-11T07:08:18.129Z" u="1"/>
        <s v="2019-05-12T23:28:43.001Z" u="1"/>
        <s v="2019-05-31T10:49:37.813Z" u="1"/>
        <s v="2019-05-11T12:58:01.284Z" u="1"/>
        <s v="2019-05-26T10:32:08.031Z" u="1"/>
        <s v="2019-05-25T11:12:03.460Z" u="1"/>
        <s v="2019-05-28T20:03:31.885Z" u="1"/>
      </sharedItems>
    </cacheField>
    <cacheField name="LogStamp" numFmtId="0">
      <sharedItems/>
    </cacheField>
    <cacheField name="Betaald" numFmtId="0">
      <sharedItems count="3">
        <s v="Ja"/>
        <s v="Nee"/>
        <s v="" u="1"/>
      </sharedItems>
    </cacheField>
    <cacheField name="Uren" numFmtId="0">
      <sharedItems containsSemiMixedTypes="0" containsString="0" containsNumber="1" minValue="0" maxValue="2.5"/>
    </cacheField>
    <cacheField name="Uur Tarief" numFmtId="0">
      <sharedItems containsSemiMixedTypes="0" containsString="0" containsNumber="1" minValue="0" maxValue="15" count="13">
        <n v="9.75"/>
        <n v="0"/>
        <n v="5" u="1"/>
        <n v="8.25" u="1"/>
        <n v="5.25" u="1"/>
        <n v="8.75" u="1"/>
        <n v="15" u="1"/>
        <n v="9.25" u="1"/>
        <n v="7" u="1"/>
        <n v="7.25" u="1"/>
        <n v="7.5" u="1"/>
        <n v="7.75" u="1"/>
        <n v="8.5" u="1"/>
      </sharedItems>
    </cacheField>
    <cacheField name="Vaste Kost" numFmtId="0">
      <sharedItems containsSemiMixedTypes="0" containsString="0" containsNumber="1" minValue="0" maxValue="21.75" count="3">
        <n v="0"/>
        <n v="7.25" u="1"/>
        <n v="21.75" u="1"/>
      </sharedItems>
    </cacheField>
    <cacheField name="Totaal" numFmtId="0">
      <sharedItems containsSemiMixedTypes="0" containsString="0" containsNumber="1" minValue="0" maxValue="24.375"/>
    </cacheField>
    <cacheField name="ExpenseMsg" numFmtId="0">
      <sharedItems containsNonDate="0" containsString="0" containsBlank="1"/>
    </cacheField>
  </cacheFields>
  <extLst>
    <ext xmlns:x14="http://schemas.microsoft.com/office/spreadsheetml/2009/9/main" uri="{725AE2AE-9491-48be-B2B4-4EB974FC3084}">
      <x14:pivotCacheDefinition pivotCacheId="176254299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x v="0"/>
    <x v="0"/>
    <x v="0"/>
    <x v="0"/>
    <x v="0"/>
    <x v="0"/>
    <x v="0"/>
    <x v="0"/>
    <x v="0"/>
    <x v="0"/>
    <x v="0"/>
    <x v="0"/>
    <x v="0"/>
    <x v="0"/>
    <s v="Trainer"/>
    <x v="0"/>
    <n v="2"/>
    <x v="0"/>
    <x v="0"/>
    <n v="19.5"/>
    <m/>
  </r>
  <r>
    <x v="0"/>
    <x v="0"/>
    <x v="0"/>
    <x v="1"/>
    <x v="1"/>
    <x v="1"/>
    <x v="0"/>
    <x v="1"/>
    <x v="1"/>
    <x v="1"/>
    <x v="1"/>
    <x v="1"/>
    <x v="1"/>
    <x v="1"/>
    <x v="1"/>
    <x v="1"/>
    <s v="Trainer"/>
    <x v="0"/>
    <n v="2.5"/>
    <x v="0"/>
    <x v="0"/>
    <n v="24.375"/>
    <m/>
  </r>
  <r>
    <x v="1"/>
    <x v="0"/>
    <x v="1"/>
    <x v="2"/>
    <x v="2"/>
    <x v="2"/>
    <x v="0"/>
    <x v="2"/>
    <x v="2"/>
    <x v="2"/>
    <x v="2"/>
    <x v="1"/>
    <x v="2"/>
    <x v="2"/>
    <x v="2"/>
    <x v="2"/>
    <s v="null"/>
    <x v="1"/>
    <n v="0"/>
    <x v="1"/>
    <x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AB4E3E-FDE0-4D2D-B9A4-37DF3A1AF746}" name="PivotTable1" cacheId="0" applyNumberFormats="0" applyBorderFormats="0" applyFontFormats="0" applyPatternFormats="0" applyAlignmentFormats="0" applyWidthHeightFormats="1" dataCaption="Values" updatedVersion="6" minRefreshableVersion="3" showDrill="0" rowGrandTotals="0" colGrandTotals="0" itemPrintTitles="1" createdVersion="5" indent="0" compact="0" compactData="0" gridDropZones="1" multipleFieldFilters="0">
  <location ref="D8:L12" firstHeaderRow="1" firstDataRow="2" firstDataCol="7"/>
  <pivotFields count="23">
    <pivotField name="Statuut" axis="axisRow" compact="0" outline="0" showAll="0" defaultSubtotal="0">
      <items count="5">
        <item m="1" x="2"/>
        <item x="1"/>
        <item m="1" x="4"/>
        <item x="0"/>
        <item m="1" x="3"/>
      </items>
      <extLst>
        <ext xmlns:x14="http://schemas.microsoft.com/office/spreadsheetml/2009/9/main" uri="{2946ED86-A175-432a-8AC1-64E0C546D7DE}">
          <x14:pivotField fillDownLabels="1"/>
        </ext>
      </extLst>
    </pivotField>
    <pivotField compact="0" outline="0" subtotalTop="0" showAll="0" defaultSubtotal="0">
      <items count="2">
        <item x="0"/>
        <item m="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1">
        <item m="1" x="25"/>
        <item m="1" x="34"/>
        <item m="1" x="29"/>
        <item m="1" x="23"/>
        <item m="1" x="5"/>
        <item m="1" x="13"/>
        <item m="1" x="14"/>
        <item m="1" x="27"/>
        <item m="1" x="17"/>
        <item m="1" x="43"/>
        <item m="1" x="40"/>
        <item m="1" x="48"/>
        <item m="1" x="3"/>
        <item m="1" x="26"/>
        <item m="1" x="41"/>
        <item m="1" x="20"/>
        <item m="1" x="28"/>
        <item m="1" x="9"/>
        <item m="1" x="12"/>
        <item m="1" x="21"/>
        <item m="1" x="47"/>
        <item m="1" x="8"/>
        <item m="1" x="10"/>
        <item m="1" x="42"/>
        <item m="1" x="4"/>
        <item m="1" x="35"/>
        <item m="1" x="16"/>
        <item m="1" x="46"/>
        <item m="1" x="31"/>
        <item m="1" x="11"/>
        <item m="1" x="39"/>
        <item m="1" x="24"/>
        <item m="1" x="7"/>
        <item m="1" x="37"/>
        <item m="1" x="19"/>
        <item m="1" x="50"/>
        <item m="1" x="33"/>
        <item m="1" x="15"/>
        <item m="1" x="45"/>
        <item m="1" x="38"/>
        <item m="1" x="22"/>
        <item m="1" x="6"/>
        <item m="1" x="36"/>
        <item m="1" x="18"/>
        <item m="1" x="49"/>
        <item m="1" x="32"/>
        <item m="1" x="44"/>
        <item m="1" x="30"/>
        <item x="0"/>
        <item x="1"/>
        <item x="2"/>
      </items>
      <extLst>
        <ext xmlns:x14="http://schemas.microsoft.com/office/spreadsheetml/2009/9/main" uri="{2946ED86-A175-432a-8AC1-64E0C546D7DE}">
          <x14:pivotField fillDownLabels="1"/>
        </ext>
      </extLst>
    </pivotField>
    <pivotField axis="axisRow" compact="0" outline="0" showAll="0" defaultSubtotal="0">
      <items count="27">
        <item m="1" x="3"/>
        <item m="1" x="17"/>
        <item m="1" x="6"/>
        <item m="1" x="9"/>
        <item m="1" x="14"/>
        <item m="1" x="16"/>
        <item m="1" x="23"/>
        <item m="1" x="24"/>
        <item m="1" x="5"/>
        <item x="0"/>
        <item m="1" x="26"/>
        <item m="1" x="12"/>
        <item m="1" x="25"/>
        <item m="1" x="18"/>
        <item m="1" x="4"/>
        <item m="1" x="11"/>
        <item m="1" x="7"/>
        <item m="1" x="22"/>
        <item m="1" x="20"/>
        <item m="1" x="8"/>
        <item m="1" x="19"/>
        <item m="1" x="21"/>
        <item m="1" x="10"/>
        <item m="1" x="13"/>
        <item m="1" x="15"/>
        <item x="1"/>
        <item x="2"/>
      </items>
      <extLst>
        <ext xmlns:x14="http://schemas.microsoft.com/office/spreadsheetml/2009/9/main" uri="{2946ED86-A175-432a-8AC1-64E0C546D7DE}">
          <x14:pivotField fillDownLabels="1"/>
        </ext>
      </extLst>
    </pivotField>
    <pivotField axis="axisRow" compact="0" outline="0" showAll="0" defaultSubtotal="0">
      <items count="26">
        <item m="1" x="22"/>
        <item m="1" x="20"/>
        <item m="1" x="13"/>
        <item m="1" x="11"/>
        <item m="1" x="14"/>
        <item m="1" x="6"/>
        <item m="1" x="10"/>
        <item m="1" x="15"/>
        <item m="1" x="18"/>
        <item m="1" x="23"/>
        <item m="1" x="24"/>
        <item m="1" x="9"/>
        <item m="1" x="4"/>
        <item m="1" x="21"/>
        <item m="1" x="3"/>
        <item m="1" x="16"/>
        <item m="1" x="8"/>
        <item m="1" x="7"/>
        <item m="1" x="5"/>
        <item m="1" x="25"/>
        <item m="1" x="17"/>
        <item m="1" x="12"/>
        <item m="1" x="19"/>
        <item x="0"/>
        <item x="1"/>
        <item x="2"/>
      </items>
      <extLst>
        <ext xmlns:x14="http://schemas.microsoft.com/office/spreadsheetml/2009/9/main" uri="{2946ED86-A175-432a-8AC1-64E0C546D7DE}">
          <x14:pivotField fillDownLabels="1"/>
        </ext>
      </extLst>
    </pivotField>
    <pivotField axis="axisRow" compact="0" outline="0" showAll="0" defaultSubtotal="0">
      <items count="5">
        <item x="0"/>
        <item m="1" x="3"/>
        <item m="1" x="2"/>
        <item m="1" x="4"/>
        <item m="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9"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3">
        <item m="1" x="2"/>
        <item x="0"/>
        <item x="1"/>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3">
        <item m="1" x="2"/>
        <item m="1" x="4"/>
        <item m="1" x="8"/>
        <item m="1" x="9"/>
        <item m="1" x="10"/>
        <item m="1" x="11"/>
        <item m="1" x="3"/>
        <item m="1" x="12"/>
        <item m="1" x="5"/>
        <item m="1" x="7"/>
        <item x="0"/>
        <item m="1" x="6"/>
        <item x="1"/>
      </items>
      <extLst>
        <ext xmlns:x14="http://schemas.microsoft.com/office/spreadsheetml/2009/9/main" uri="{2946ED86-A175-432a-8AC1-64E0C546D7DE}">
          <x14:pivotField fillDownLabels="1"/>
        </ext>
      </extLst>
    </pivotField>
    <pivotField axis="axisRow" compact="0" outline="0" showAll="0" defaultSubtotal="0">
      <items count="3">
        <item x="0"/>
        <item m="1" x="1"/>
        <item m="1" x="2"/>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7">
    <field x="3"/>
    <field x="6"/>
    <field x="4"/>
    <field x="5"/>
    <field x="0"/>
    <field x="20"/>
    <field x="19"/>
  </rowFields>
  <rowItems count="3">
    <i>
      <x v="48"/>
      <x/>
      <x v="9"/>
      <x v="23"/>
      <x v="3"/>
      <x/>
      <x v="10"/>
    </i>
    <i>
      <x v="49"/>
      <x/>
      <x v="25"/>
      <x v="24"/>
      <x v="3"/>
      <x/>
      <x v="10"/>
    </i>
    <i>
      <x v="50"/>
      <x/>
      <x v="26"/>
      <x v="25"/>
      <x v="1"/>
      <x/>
      <x v="12"/>
    </i>
  </rowItems>
  <colFields count="1">
    <field x="-2"/>
  </colFields>
  <colItems count="2">
    <i>
      <x/>
    </i>
    <i i="1">
      <x v="1"/>
    </i>
  </colItems>
  <dataFields count="2">
    <dataField name="Sum of Uren" fld="18" baseField="18" baseItem="8"/>
    <dataField name="Sum of Totaal" fld="21" baseField="18" baseItem="8"/>
  </dataField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3601D39-5468-445F-A163-819399340AF5}" name="PivotTable1" cacheId="0" applyNumberFormats="0" applyBorderFormats="0" applyFontFormats="0" applyPatternFormats="0" applyAlignmentFormats="0" applyWidthHeightFormats="1" dataCaption="Values" updatedVersion="6" minRefreshableVersion="3" showDrill="0" rowGrandTotals="0" colGrandTotals="0" itemPrintTitles="1" createdVersion="5" indent="0" compact="0" compactData="0" gridDropZones="1" multipleFieldFilters="0">
  <location ref="D14:N18" firstHeaderRow="1" firstDataRow="2" firstDataCol="9" rowPageCount="10" colPageCount="1"/>
  <pivotFields count="23">
    <pivotField name="Statuut" axis="axisRow" compact="0" outline="0" showAll="0" defaultSubtotal="0">
      <items count="5">
        <item m="1" x="2"/>
        <item x="0"/>
        <item m="1" x="4"/>
        <item m="1" x="3"/>
        <item x="1"/>
      </items>
    </pivotField>
    <pivotField axis="axisPage" compact="0" outline="0" subtotalTop="0" showAll="0" defaultSubtotal="0">
      <items count="2">
        <item x="0"/>
        <item m="1" x="1"/>
      </items>
    </pivotField>
    <pivotField axis="axisPage" compact="0" outline="0" showAll="0" defaultSubtotal="0">
      <items count="2">
        <item x="1"/>
        <item x="0"/>
      </items>
    </pivotField>
    <pivotField axis="axisRow" compact="0" outline="0" subtotalTop="0" showAll="0" defaultSubtotal="0">
      <items count="51">
        <item m="1" x="25"/>
        <item m="1" x="34"/>
        <item m="1" x="29"/>
        <item m="1" x="23"/>
        <item m="1" x="5"/>
        <item m="1" x="13"/>
        <item m="1" x="14"/>
        <item m="1" x="27"/>
        <item m="1" x="17"/>
        <item m="1" x="43"/>
        <item m="1" x="40"/>
        <item m="1" x="48"/>
        <item m="1" x="3"/>
        <item m="1" x="26"/>
        <item m="1" x="41"/>
        <item m="1" x="20"/>
        <item m="1" x="28"/>
        <item m="1" x="9"/>
        <item m="1" x="12"/>
        <item m="1" x="21"/>
        <item m="1" x="47"/>
        <item m="1" x="8"/>
        <item m="1" x="10"/>
        <item m="1" x="42"/>
        <item m="1" x="4"/>
        <item m="1" x="35"/>
        <item m="1" x="16"/>
        <item m="1" x="46"/>
        <item m="1" x="31"/>
        <item m="1" x="11"/>
        <item m="1" x="39"/>
        <item m="1" x="24"/>
        <item m="1" x="7"/>
        <item m="1" x="37"/>
        <item m="1" x="19"/>
        <item m="1" x="50"/>
        <item m="1" x="33"/>
        <item m="1" x="15"/>
        <item m="1" x="45"/>
        <item m="1" x="38"/>
        <item m="1" x="22"/>
        <item m="1" x="6"/>
        <item m="1" x="36"/>
        <item m="1" x="18"/>
        <item m="1" x="49"/>
        <item m="1" x="32"/>
        <item m="1" x="44"/>
        <item m="1" x="30"/>
        <item x="0"/>
        <item x="1"/>
        <item x="2"/>
      </items>
    </pivotField>
    <pivotField axis="axisRow" compact="0" outline="0" subtotalTop="0" showAll="0" defaultSubtotal="0">
      <items count="27">
        <item m="1" x="3"/>
        <item m="1" x="17"/>
        <item m="1" x="6"/>
        <item m="1" x="9"/>
        <item m="1" x="14"/>
        <item m="1" x="16"/>
        <item m="1" x="23"/>
        <item m="1" x="24"/>
        <item m="1" x="5"/>
        <item x="0"/>
        <item m="1" x="26"/>
        <item m="1" x="12"/>
        <item m="1" x="25"/>
        <item m="1" x="18"/>
        <item m="1" x="4"/>
        <item m="1" x="11"/>
        <item m="1" x="7"/>
        <item m="1" x="22"/>
        <item m="1" x="20"/>
        <item m="1" x="8"/>
        <item m="1" x="19"/>
        <item m="1" x="21"/>
        <item m="1" x="10"/>
        <item m="1" x="13"/>
        <item m="1" x="15"/>
        <item x="1"/>
        <item x="2"/>
      </items>
    </pivotField>
    <pivotField axis="axisRow" compact="0" outline="0" subtotalTop="0" showAll="0" defaultSubtotal="0">
      <items count="26">
        <item m="1" x="22"/>
        <item m="1" x="20"/>
        <item m="1" x="13"/>
        <item m="1" x="11"/>
        <item m="1" x="14"/>
        <item m="1" x="6"/>
        <item m="1" x="10"/>
        <item m="1" x="15"/>
        <item m="1" x="18"/>
        <item m="1" x="23"/>
        <item m="1" x="24"/>
        <item m="1" x="9"/>
        <item m="1" x="4"/>
        <item m="1" x="21"/>
        <item m="1" x="3"/>
        <item m="1" x="16"/>
        <item m="1" x="8"/>
        <item m="1" x="7"/>
        <item m="1" x="5"/>
        <item m="1" x="25"/>
        <item m="1" x="17"/>
        <item m="1" x="12"/>
        <item m="1" x="19"/>
        <item x="0"/>
        <item x="1"/>
        <item x="2"/>
      </items>
    </pivotField>
    <pivotField axis="axisPage" compact="0" outline="0" subtotalTop="0" showAll="0" defaultSubtotal="0">
      <items count="5">
        <item x="0"/>
        <item m="1" x="3"/>
        <item m="1" x="2"/>
        <item m="1" x="4"/>
        <item m="1" x="1"/>
      </items>
    </pivotField>
    <pivotField axis="axisPage" compact="0" outline="0" subtotalTop="0" showAll="0" defaultSubtotal="0">
      <items count="49">
        <item m="1" x="3"/>
        <item m="1" x="46"/>
        <item x="0"/>
        <item m="1" x="40"/>
        <item m="1" x="39"/>
        <item m="1" x="31"/>
        <item m="1" x="32"/>
        <item m="1" x="42"/>
        <item m="1" x="12"/>
        <item m="1" x="26"/>
        <item m="1" x="36"/>
        <item m="1" x="21"/>
        <item x="2"/>
        <item m="1" x="24"/>
        <item m="1" x="5"/>
        <item m="1" x="14"/>
        <item m="1" x="8"/>
        <item m="1" x="16"/>
        <item m="1" x="45"/>
        <item m="1" x="20"/>
        <item m="1" x="30"/>
        <item m="1" x="11"/>
        <item m="1" x="10"/>
        <item m="1" x="6"/>
        <item m="1" x="15"/>
        <item m="1" x="18"/>
        <item m="1" x="22"/>
        <item m="1" x="25"/>
        <item m="1" x="29"/>
        <item m="1" x="35"/>
        <item m="1" x="38"/>
        <item m="1" x="43"/>
        <item m="1" x="48"/>
        <item m="1" x="44"/>
        <item m="1" x="4"/>
        <item m="1" x="7"/>
        <item m="1" x="9"/>
        <item m="1" x="13"/>
        <item m="1" x="17"/>
        <item m="1" x="19"/>
        <item m="1" x="23"/>
        <item m="1" x="27"/>
        <item m="1" x="33"/>
        <item m="1" x="28"/>
        <item m="1" x="34"/>
        <item m="1" x="37"/>
        <item m="1" x="41"/>
        <item m="1" x="47"/>
        <item x="1"/>
      </items>
    </pivotField>
    <pivotField axis="axisPage" compact="0" outline="0" subtotalTop="0" showAll="0" defaultSubtotal="0">
      <items count="29">
        <item m="1" x="10"/>
        <item m="1" x="18"/>
        <item m="1" x="19"/>
        <item m="1" x="14"/>
        <item m="1" x="21"/>
        <item m="1" x="7"/>
        <item m="1" x="5"/>
        <item m="1" x="4"/>
        <item m="1" x="15"/>
        <item m="1" x="11"/>
        <item m="1" x="20"/>
        <item m="1" x="3"/>
        <item m="1" x="17"/>
        <item m="1" x="13"/>
        <item m="1" x="9"/>
        <item m="1" x="8"/>
        <item m="1" x="27"/>
        <item m="1" x="12"/>
        <item m="1" x="16"/>
        <item m="1" x="23"/>
        <item m="1" x="28"/>
        <item m="1" x="6"/>
        <item m="1" x="26"/>
        <item m="1" x="22"/>
        <item m="1" x="25"/>
        <item m="1" x="24"/>
        <item x="0"/>
        <item x="1"/>
        <item x="2"/>
      </items>
    </pivotField>
    <pivotField axis="axisPage" compact="0" numFmtId="49" outline="0" showAll="0" defaultSubtotal="0">
      <items count="29">
        <item m="1" x="16"/>
        <item m="1" x="10"/>
        <item m="1" x="19"/>
        <item m="1" x="11"/>
        <item m="1" x="27"/>
        <item m="1" x="20"/>
        <item m="1" x="9"/>
        <item m="1" x="7"/>
        <item m="1" x="14"/>
        <item m="1" x="22"/>
        <item m="1" x="26"/>
        <item m="1" x="6"/>
        <item m="1" x="5"/>
        <item m="1" x="4"/>
        <item m="1" x="21"/>
        <item m="1" x="28"/>
        <item m="1" x="8"/>
        <item m="1" x="15"/>
        <item m="1" x="25"/>
        <item m="1" x="18"/>
        <item m="1" x="17"/>
        <item m="1" x="23"/>
        <item m="1" x="13"/>
        <item m="1" x="12"/>
        <item m="1" x="3"/>
        <item x="2"/>
        <item m="1" x="24"/>
        <item x="0"/>
        <item x="1"/>
      </items>
    </pivotField>
    <pivotField axis="axisPage" compact="0" outline="0" subtotalTop="0" showAll="0" defaultSubtotal="0">
      <items count="26">
        <item m="1" x="17"/>
        <item m="1" x="12"/>
        <item m="1" x="9"/>
        <item m="1" x="23"/>
        <item m="1" x="16"/>
        <item m="1" x="7"/>
        <item m="1" x="19"/>
        <item m="1" x="10"/>
        <item m="1" x="3"/>
        <item m="1" x="25"/>
        <item m="1" x="18"/>
        <item m="1" x="13"/>
        <item m="1" x="4"/>
        <item m="1" x="5"/>
        <item m="1" x="24"/>
        <item m="1" x="6"/>
        <item m="1" x="8"/>
        <item m="1" x="11"/>
        <item m="1" x="15"/>
        <item m="1" x="21"/>
        <item m="1" x="14"/>
        <item m="1" x="22"/>
        <item x="2"/>
        <item m="1" x="20"/>
        <item x="0"/>
        <item x="1"/>
      </items>
    </pivotField>
    <pivotField axis="axisRow" compact="0" outline="0" subtotalTop="0" showAll="0" defaultSubtotal="0">
      <items count="7">
        <item m="1" x="5"/>
        <item m="1" x="2"/>
        <item m="1" x="6"/>
        <item m="1" x="3"/>
        <item x="0"/>
        <item x="1"/>
        <item m="1" x="4"/>
      </items>
    </pivotField>
    <pivotField axis="axisRow" compact="0" outline="0" subtotalTop="0" showAll="0" defaultSubtotal="0">
      <items count="51">
        <item m="1" x="15"/>
        <item m="1" x="44"/>
        <item m="1" x="20"/>
        <item m="1" x="47"/>
        <item m="1" x="23"/>
        <item m="1" x="49"/>
        <item m="1" x="24"/>
        <item x="0"/>
        <item x="1"/>
        <item m="1" x="11"/>
        <item m="1" x="37"/>
        <item m="1" x="14"/>
        <item m="1" x="40"/>
        <item m="1" x="18"/>
        <item m="1" x="42"/>
        <item x="2"/>
        <item m="1" x="46"/>
        <item m="1" x="29"/>
        <item m="1" x="7"/>
        <item m="1" x="32"/>
        <item m="1" x="9"/>
        <item m="1" x="10"/>
        <item m="1" x="36"/>
        <item m="1" x="13"/>
        <item m="1" x="39"/>
        <item m="1" x="17"/>
        <item m="1" x="4"/>
        <item m="1" x="16"/>
        <item m="1" x="21"/>
        <item m="1" x="25"/>
        <item m="1" x="27"/>
        <item m="1" x="30"/>
        <item m="1" x="34"/>
        <item m="1" x="41"/>
        <item m="1" x="45"/>
        <item m="1" x="50"/>
        <item m="1" x="5"/>
        <item m="1" x="3"/>
        <item m="1" x="6"/>
        <item m="1" x="8"/>
        <item m="1" x="12"/>
        <item m="1" x="19"/>
        <item m="1" x="22"/>
        <item m="1" x="26"/>
        <item m="1" x="28"/>
        <item m="1" x="31"/>
        <item m="1" x="35"/>
        <item m="1" x="33"/>
        <item m="1" x="38"/>
        <item m="1" x="43"/>
        <item m="1" x="48"/>
      </items>
    </pivotField>
    <pivotField axis="axisPage" compact="0" outline="0" subtotalTop="0" showAll="0" defaultSubtotal="0">
      <items count="16">
        <item m="1" x="6"/>
        <item m="1" x="10"/>
        <item m="1" x="12"/>
        <item x="2"/>
        <item m="1" x="3"/>
        <item m="1" x="7"/>
        <item m="1" x="4"/>
        <item m="1" x="11"/>
        <item m="1" x="8"/>
        <item m="1" x="13"/>
        <item x="0"/>
        <item m="1" x="5"/>
        <item m="1" x="14"/>
        <item m="1" x="9"/>
        <item m="1" x="15"/>
        <item x="1"/>
      </items>
    </pivotField>
    <pivotField axis="axisPage" compact="0" outline="0" subtotalTop="0" showAll="0" defaultSubtotal="0">
      <items count="16">
        <item m="1" x="6"/>
        <item m="1" x="11"/>
        <item m="1" x="10"/>
        <item x="1"/>
        <item m="1" x="13"/>
        <item x="2"/>
        <item m="1" x="3"/>
        <item m="1" x="12"/>
        <item m="1" x="7"/>
        <item m="1" x="4"/>
        <item m="1" x="14"/>
        <item m="1" x="9"/>
        <item m="1" x="15"/>
        <item x="0"/>
        <item m="1" x="8"/>
        <item m="1" x="5"/>
      </items>
    </pivotField>
    <pivotField axis="axisPage" compact="0" outline="0" subtotalTop="0" showAll="0" defaultSubtotal="0">
      <items count="104">
        <item x="2"/>
        <item m="1" x="86"/>
        <item m="1" x="36"/>
        <item m="1" x="26"/>
        <item m="1" x="87"/>
        <item m="1" x="37"/>
        <item m="1" x="70"/>
        <item m="1" x="3"/>
        <item m="1" x="49"/>
        <item m="1" x="20"/>
        <item m="1" x="9"/>
        <item m="1" x="46"/>
        <item m="1" x="91"/>
        <item m="1" x="10"/>
        <item m="1" x="17"/>
        <item m="1" x="79"/>
        <item m="1" x="58"/>
        <item m="1" x="14"/>
        <item m="1" x="97"/>
        <item m="1" x="33"/>
        <item m="1" x="73"/>
        <item m="1" x="85"/>
        <item m="1" x="63"/>
        <item m="1" x="67"/>
        <item m="1" x="34"/>
        <item m="1" x="71"/>
        <item m="1" x="30"/>
        <item m="1" x="68"/>
        <item m="1" x="59"/>
        <item m="1" x="51"/>
        <item m="1" x="62"/>
        <item m="1" x="54"/>
        <item m="1" x="100"/>
        <item m="1" x="80"/>
        <item m="1" x="72"/>
        <item m="1" x="55"/>
        <item m="1" x="90"/>
        <item m="1" x="56"/>
        <item m="1" x="98"/>
        <item m="1" x="82"/>
        <item m="1" x="21"/>
        <item m="1" x="41"/>
        <item m="1" x="47"/>
        <item x="0"/>
        <item x="1"/>
        <item m="1" x="75"/>
        <item m="1" x="38"/>
        <item m="1" x="78"/>
        <item m="1" x="74"/>
        <item m="1" x="6"/>
        <item m="1" x="11"/>
        <item m="1" x="92"/>
        <item m="1" x="31"/>
        <item m="1" x="5"/>
        <item m="1" x="83"/>
        <item m="1" x="35"/>
        <item m="1" x="48"/>
        <item m="1" x="27"/>
        <item m="1" x="25"/>
        <item m="1" x="69"/>
        <item m="1" x="88"/>
        <item m="1" x="52"/>
        <item m="1" x="84"/>
        <item m="1" x="81"/>
        <item m="1" x="94"/>
        <item m="1" x="7"/>
        <item m="1" x="57"/>
        <item m="1" x="60"/>
        <item m="1" x="66"/>
        <item m="1" x="15"/>
        <item m="1" x="61"/>
        <item m="1" x="89"/>
        <item m="1" x="95"/>
        <item m="1" x="76"/>
        <item m="1" x="42"/>
        <item m="1" x="64"/>
        <item m="1" x="24"/>
        <item m="1" x="65"/>
        <item m="1" x="22"/>
        <item m="1" x="102"/>
        <item m="1" x="101"/>
        <item m="1" x="103"/>
        <item m="1" x="50"/>
        <item m="1" x="23"/>
        <item m="1" x="43"/>
        <item m="1" x="8"/>
        <item m="1" x="39"/>
        <item m="1" x="18"/>
        <item m="1" x="44"/>
        <item m="1" x="53"/>
        <item m="1" x="16"/>
        <item m="1" x="40"/>
        <item m="1" x="28"/>
        <item m="1" x="12"/>
        <item m="1" x="29"/>
        <item m="1" x="19"/>
        <item m="1" x="45"/>
        <item m="1" x="96"/>
        <item m="1" x="4"/>
        <item m="1" x="93"/>
        <item m="1" x="32"/>
        <item m="1" x="77"/>
        <item m="1" x="13"/>
        <item m="1" x="99"/>
      </items>
    </pivotField>
    <pivotField compact="0" outline="0" subtotalTop="0" showAll="0" defaultSubtotal="0"/>
    <pivotField axis="axisRow" compact="0" outline="0" subtotalTop="0" showAll="0" defaultSubtotal="0">
      <items count="3">
        <item m="1" x="2"/>
        <item x="0"/>
        <item x="1"/>
      </items>
    </pivotField>
    <pivotField dataField="1" compact="0" outline="0" subtotalTop="0" showAll="0" defaultSubtotal="0"/>
    <pivotField axis="axisRow" compact="0" outline="0" subtotalTop="0" showAll="0" defaultSubtotal="0">
      <items count="13">
        <item x="1"/>
        <item m="1" x="2"/>
        <item m="1" x="4"/>
        <item m="1" x="8"/>
        <item m="1" x="9"/>
        <item m="1" x="10"/>
        <item m="1" x="11"/>
        <item m="1" x="3"/>
        <item m="1" x="12"/>
        <item m="1" x="5"/>
        <item m="1" x="7"/>
        <item x="0"/>
        <item m="1" x="6"/>
      </items>
    </pivotField>
    <pivotField axis="axisRow" compact="0" outline="0" subtotalTop="0" showAll="0" defaultSubtotal="0">
      <items count="3">
        <item x="0"/>
        <item m="1" x="1"/>
        <item m="1" x="2"/>
      </items>
    </pivotField>
    <pivotField dataField="1" compact="0" outline="0" subtotalTop="0" showAll="0" defaultSubtotal="0"/>
    <pivotField compact="0" outline="0" showAll="0" defaultSubtotal="0"/>
  </pivotFields>
  <rowFields count="9">
    <field x="3"/>
    <field x="4"/>
    <field x="5"/>
    <field x="0"/>
    <field x="12"/>
    <field x="11"/>
    <field x="17"/>
    <field x="20"/>
    <field x="19"/>
  </rowFields>
  <rowItems count="3">
    <i>
      <x v="48"/>
      <x v="9"/>
      <x v="23"/>
      <x v="1"/>
      <x v="7"/>
      <x v="4"/>
      <x v="1"/>
      <x/>
      <x v="11"/>
    </i>
    <i>
      <x v="49"/>
      <x v="25"/>
      <x v="24"/>
      <x v="1"/>
      <x v="8"/>
      <x v="5"/>
      <x v="1"/>
      <x/>
      <x v="11"/>
    </i>
    <i>
      <x v="50"/>
      <x v="26"/>
      <x v="25"/>
      <x v="4"/>
      <x v="15"/>
      <x v="5"/>
      <x v="2"/>
      <x/>
      <x/>
    </i>
  </rowItems>
  <colFields count="1">
    <field x="-2"/>
  </colFields>
  <colItems count="2">
    <i>
      <x/>
    </i>
    <i i="1">
      <x v="1"/>
    </i>
  </colItems>
  <pageFields count="10">
    <pageField fld="6" hier="-1"/>
    <pageField fld="8" hier="-1"/>
    <pageField fld="9" hier="-1"/>
    <pageField fld="10" hier="-1"/>
    <pageField fld="15" hier="-1"/>
    <pageField fld="1" hier="-1"/>
    <pageField fld="13" hier="-1"/>
    <pageField fld="14" hier="-1"/>
    <pageField fld="2" hier="-1"/>
    <pageField fld="7" hier="-1"/>
  </pageFields>
  <dataFields count="2">
    <dataField name="Sum of Uren" fld="18" baseField="0" baseItem="0"/>
    <dataField name="Sum of Totaal" fld="21" baseField="0" baseItem="0"/>
  </dataField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D24C04A-2733-4094-B739-F052306643E3}" name="PivotTable1" cacheId="0" applyNumberFormats="0" applyBorderFormats="0" applyFontFormats="0" applyPatternFormats="0" applyAlignmentFormats="0" applyWidthHeightFormats="1" dataCaption="Values" updatedVersion="6" minRefreshableVersion="3" showDrill="0" colGrandTotals="0" itemPrintTitles="1" createdVersion="5" indent="0" compact="0" compactData="0" gridDropZones="1" multipleFieldFilters="0">
  <location ref="E12:R17" firstHeaderRow="1" firstDataRow="2" firstDataCol="12" rowPageCount="7" colPageCount="1"/>
  <pivotFields count="23">
    <pivotField name="Statuut" axis="axisRow" compact="0" outline="0" showAll="0" defaultSubtotal="0">
      <items count="5">
        <item m="1" x="2"/>
        <item m="1" x="4"/>
        <item x="0"/>
        <item m="1" x="3"/>
        <item x="1"/>
      </items>
    </pivotField>
    <pivotField axis="axisPage" compact="0" outline="0" subtotalTop="0" showAll="0" defaultSubtotal="0">
      <items count="2">
        <item x="0"/>
        <item m="1" x="1"/>
      </items>
    </pivotField>
    <pivotField axis="axisRow" compact="0" outline="0" showAll="0" defaultSubtotal="0">
      <items count="2">
        <item x="1"/>
        <item x="0"/>
      </items>
    </pivotField>
    <pivotField axis="axisPage" compact="0" outline="0" subtotalTop="0" showAll="0" defaultSubtotal="0">
      <items count="51">
        <item m="1" x="25"/>
        <item m="1" x="34"/>
        <item m="1" x="29"/>
        <item m="1" x="23"/>
        <item m="1" x="5"/>
        <item m="1" x="13"/>
        <item m="1" x="14"/>
        <item m="1" x="27"/>
        <item m="1" x="17"/>
        <item m="1" x="43"/>
        <item m="1" x="40"/>
        <item m="1" x="48"/>
        <item m="1" x="3"/>
        <item m="1" x="26"/>
        <item m="1" x="41"/>
        <item m="1" x="20"/>
        <item m="1" x="28"/>
        <item m="1" x="9"/>
        <item m="1" x="12"/>
        <item m="1" x="21"/>
        <item m="1" x="47"/>
        <item m="1" x="8"/>
        <item m="1" x="10"/>
        <item m="1" x="42"/>
        <item m="1" x="4"/>
        <item m="1" x="35"/>
        <item m="1" x="16"/>
        <item m="1" x="46"/>
        <item m="1" x="31"/>
        <item m="1" x="11"/>
        <item m="1" x="39"/>
        <item m="1" x="24"/>
        <item m="1" x="7"/>
        <item m="1" x="37"/>
        <item m="1" x="19"/>
        <item m="1" x="50"/>
        <item m="1" x="33"/>
        <item m="1" x="15"/>
        <item m="1" x="45"/>
        <item m="1" x="38"/>
        <item m="1" x="22"/>
        <item m="1" x="6"/>
        <item m="1" x="36"/>
        <item m="1" x="18"/>
        <item m="1" x="49"/>
        <item m="1" x="32"/>
        <item m="1" x="44"/>
        <item m="1" x="30"/>
        <item x="0"/>
        <item x="1"/>
        <item x="2"/>
      </items>
    </pivotField>
    <pivotField axis="axisRow" compact="0" outline="0" subtotalTop="0" showAll="0" defaultSubtotal="0">
      <items count="27">
        <item m="1" x="3"/>
        <item m="1" x="17"/>
        <item m="1" x="6"/>
        <item m="1" x="9"/>
        <item m="1" x="14"/>
        <item m="1" x="16"/>
        <item m="1" x="23"/>
        <item m="1" x="24"/>
        <item m="1" x="5"/>
        <item x="0"/>
        <item m="1" x="26"/>
        <item m="1" x="12"/>
        <item m="1" x="25"/>
        <item m="1" x="18"/>
        <item m="1" x="4"/>
        <item m="1" x="11"/>
        <item m="1" x="7"/>
        <item m="1" x="22"/>
        <item m="1" x="20"/>
        <item m="1" x="8"/>
        <item m="1" x="19"/>
        <item m="1" x="21"/>
        <item m="1" x="10"/>
        <item m="1" x="13"/>
        <item m="1" x="15"/>
        <item x="1"/>
        <item x="2"/>
      </items>
    </pivotField>
    <pivotField axis="axisRow" compact="0" outline="0" subtotalTop="0" showAll="0" defaultSubtotal="0">
      <items count="26">
        <item m="1" x="22"/>
        <item m="1" x="20"/>
        <item m="1" x="13"/>
        <item m="1" x="11"/>
        <item m="1" x="14"/>
        <item m="1" x="6"/>
        <item m="1" x="10"/>
        <item m="1" x="15"/>
        <item m="1" x="18"/>
        <item m="1" x="23"/>
        <item m="1" x="24"/>
        <item m="1" x="9"/>
        <item m="1" x="4"/>
        <item m="1" x="21"/>
        <item m="1" x="3"/>
        <item m="1" x="16"/>
        <item m="1" x="8"/>
        <item m="1" x="7"/>
        <item m="1" x="5"/>
        <item m="1" x="25"/>
        <item m="1" x="17"/>
        <item m="1" x="12"/>
        <item m="1" x="19"/>
        <item x="0"/>
        <item x="1"/>
        <item x="2"/>
      </items>
    </pivotField>
    <pivotField axis="axisPage" compact="0" outline="0" subtotalTop="0" showAll="0" defaultSubtotal="0">
      <items count="5">
        <item x="0"/>
        <item m="1" x="3"/>
        <item m="1" x="2"/>
        <item m="1" x="4"/>
        <item m="1" x="1"/>
      </items>
    </pivotField>
    <pivotField axis="axisPage" compact="0" outline="0" subtotalTop="0" showAll="0" defaultSubtotal="0">
      <items count="49">
        <item m="1" x="3"/>
        <item m="1" x="46"/>
        <item x="0"/>
        <item m="1" x="40"/>
        <item m="1" x="39"/>
        <item m="1" x="31"/>
        <item m="1" x="32"/>
        <item m="1" x="42"/>
        <item m="1" x="12"/>
        <item m="1" x="26"/>
        <item m="1" x="36"/>
        <item m="1" x="21"/>
        <item x="2"/>
        <item m="1" x="24"/>
        <item m="1" x="5"/>
        <item m="1" x="14"/>
        <item m="1" x="8"/>
        <item m="1" x="16"/>
        <item m="1" x="45"/>
        <item m="1" x="20"/>
        <item m="1" x="30"/>
        <item m="1" x="11"/>
        <item m="1" x="10"/>
        <item m="1" x="6"/>
        <item m="1" x="15"/>
        <item m="1" x="18"/>
        <item m="1" x="22"/>
        <item m="1" x="25"/>
        <item m="1" x="29"/>
        <item m="1" x="35"/>
        <item m="1" x="38"/>
        <item m="1" x="43"/>
        <item m="1" x="48"/>
        <item m="1" x="44"/>
        <item m="1" x="4"/>
        <item m="1" x="7"/>
        <item m="1" x="9"/>
        <item m="1" x="13"/>
        <item m="1" x="17"/>
        <item m="1" x="19"/>
        <item m="1" x="23"/>
        <item m="1" x="27"/>
        <item m="1" x="33"/>
        <item m="1" x="28"/>
        <item m="1" x="34"/>
        <item m="1" x="37"/>
        <item m="1" x="41"/>
        <item m="1" x="47"/>
        <item x="1"/>
      </items>
    </pivotField>
    <pivotField axis="axisPage" compact="0" outline="0" subtotalTop="0" showAll="0" defaultSubtotal="0">
      <items count="29">
        <item m="1" x="10"/>
        <item m="1" x="18"/>
        <item m="1" x="19"/>
        <item m="1" x="14"/>
        <item m="1" x="21"/>
        <item m="1" x="7"/>
        <item m="1" x="5"/>
        <item m="1" x="4"/>
        <item m="1" x="15"/>
        <item m="1" x="11"/>
        <item m="1" x="20"/>
        <item m="1" x="3"/>
        <item m="1" x="17"/>
        <item m="1" x="13"/>
        <item m="1" x="9"/>
        <item m="1" x="8"/>
        <item m="1" x="27"/>
        <item m="1" x="12"/>
        <item m="1" x="16"/>
        <item m="1" x="23"/>
        <item m="1" x="28"/>
        <item m="1" x="6"/>
        <item m="1" x="26"/>
        <item m="1" x="22"/>
        <item m="1" x="25"/>
        <item m="1" x="24"/>
        <item x="0"/>
        <item x="1"/>
        <item x="2"/>
      </items>
    </pivotField>
    <pivotField axis="axisPage" compact="0" numFmtId="49" outline="0" showAll="0" defaultSubtotal="0">
      <items count="29">
        <item m="1" x="16"/>
        <item m="1" x="10"/>
        <item m="1" x="19"/>
        <item m="1" x="11"/>
        <item m="1" x="27"/>
        <item m="1" x="20"/>
        <item m="1" x="9"/>
        <item m="1" x="7"/>
        <item m="1" x="14"/>
        <item m="1" x="22"/>
        <item m="1" x="26"/>
        <item m="1" x="6"/>
        <item m="1" x="5"/>
        <item m="1" x="4"/>
        <item m="1" x="21"/>
        <item m="1" x="28"/>
        <item m="1" x="8"/>
        <item m="1" x="15"/>
        <item m="1" x="25"/>
        <item m="1" x="18"/>
        <item m="1" x="17"/>
        <item m="1" x="23"/>
        <item m="1" x="13"/>
        <item m="1" x="12"/>
        <item m="1" x="3"/>
        <item x="2"/>
        <item m="1" x="24"/>
        <item x="0"/>
        <item x="1"/>
      </items>
    </pivotField>
    <pivotField axis="axisRow" compact="0" outline="0" subtotalTop="0" showAll="0" defaultSubtotal="0">
      <items count="26">
        <item m="1" x="17"/>
        <item m="1" x="12"/>
        <item m="1" x="9"/>
        <item m="1" x="23"/>
        <item m="1" x="16"/>
        <item m="1" x="7"/>
        <item m="1" x="19"/>
        <item m="1" x="10"/>
        <item m="1" x="3"/>
        <item m="1" x="25"/>
        <item m="1" x="18"/>
        <item m="1" x="13"/>
        <item m="1" x="4"/>
        <item m="1" x="5"/>
        <item m="1" x="24"/>
        <item m="1" x="6"/>
        <item m="1" x="8"/>
        <item m="1" x="11"/>
        <item m="1" x="15"/>
        <item m="1" x="21"/>
        <item m="1" x="14"/>
        <item m="1" x="22"/>
        <item x="2"/>
        <item m="1" x="20"/>
        <item x="0"/>
        <item x="1"/>
      </items>
    </pivotField>
    <pivotField axis="axisRow" compact="0" outline="0" subtotalTop="0" showAll="0" defaultSubtotal="0">
      <items count="7">
        <item m="1" x="5"/>
        <item m="1" x="2"/>
        <item m="1" x="6"/>
        <item m="1" x="3"/>
        <item x="0"/>
        <item x="1"/>
        <item m="1" x="4"/>
      </items>
    </pivotField>
    <pivotField axis="axisRow" compact="0" outline="0" subtotalTop="0" showAll="0" defaultSubtotal="0">
      <items count="51">
        <item m="1" x="15"/>
        <item m="1" x="44"/>
        <item m="1" x="20"/>
        <item m="1" x="47"/>
        <item m="1" x="23"/>
        <item m="1" x="49"/>
        <item m="1" x="24"/>
        <item x="0"/>
        <item x="1"/>
        <item m="1" x="11"/>
        <item m="1" x="37"/>
        <item m="1" x="14"/>
        <item m="1" x="40"/>
        <item m="1" x="18"/>
        <item m="1" x="42"/>
        <item x="2"/>
        <item m="1" x="46"/>
        <item m="1" x="29"/>
        <item m="1" x="7"/>
        <item m="1" x="32"/>
        <item m="1" x="9"/>
        <item m="1" x="10"/>
        <item m="1" x="36"/>
        <item m="1" x="13"/>
        <item m="1" x="39"/>
        <item m="1" x="17"/>
        <item m="1" x="4"/>
        <item m="1" x="16"/>
        <item m="1" x="21"/>
        <item m="1" x="25"/>
        <item m="1" x="27"/>
        <item m="1" x="30"/>
        <item m="1" x="34"/>
        <item m="1" x="41"/>
        <item m="1" x="45"/>
        <item m="1" x="50"/>
        <item m="1" x="5"/>
        <item m="1" x="3"/>
        <item m="1" x="6"/>
        <item m="1" x="8"/>
        <item m="1" x="12"/>
        <item m="1" x="19"/>
        <item m="1" x="22"/>
        <item m="1" x="26"/>
        <item m="1" x="28"/>
        <item m="1" x="31"/>
        <item m="1" x="35"/>
        <item m="1" x="33"/>
        <item m="1" x="38"/>
        <item m="1" x="43"/>
        <item m="1" x="48"/>
      </items>
    </pivotField>
    <pivotField axis="axisRow" compact="0" outline="0" subtotalTop="0" showAll="0" defaultSubtotal="0">
      <items count="16">
        <item m="1" x="6"/>
        <item m="1" x="10"/>
        <item m="1" x="12"/>
        <item x="2"/>
        <item m="1" x="3"/>
        <item m="1" x="7"/>
        <item m="1" x="4"/>
        <item m="1" x="11"/>
        <item m="1" x="8"/>
        <item m="1" x="13"/>
        <item x="0"/>
        <item m="1" x="5"/>
        <item m="1" x="14"/>
        <item m="1" x="9"/>
        <item m="1" x="15"/>
        <item x="1"/>
      </items>
    </pivotField>
    <pivotField axis="axisRow" compact="0" outline="0" subtotalTop="0" showAll="0" defaultSubtotal="0">
      <items count="16">
        <item m="1" x="6"/>
        <item m="1" x="11"/>
        <item m="1" x="10"/>
        <item x="1"/>
        <item m="1" x="13"/>
        <item x="2"/>
        <item m="1" x="3"/>
        <item m="1" x="12"/>
        <item m="1" x="7"/>
        <item m="1" x="4"/>
        <item m="1" x="14"/>
        <item m="1" x="9"/>
        <item m="1" x="15"/>
        <item x="0"/>
        <item m="1" x="8"/>
        <item m="1" x="5"/>
      </items>
    </pivotField>
    <pivotField axis="axisPage" compact="0" outline="0" subtotalTop="0" showAll="0" defaultSubtotal="0">
      <items count="104">
        <item x="2"/>
        <item m="1" x="86"/>
        <item m="1" x="36"/>
        <item m="1" x="26"/>
        <item m="1" x="87"/>
        <item m="1" x="37"/>
        <item m="1" x="70"/>
        <item m="1" x="3"/>
        <item m="1" x="49"/>
        <item m="1" x="20"/>
        <item m="1" x="9"/>
        <item m="1" x="46"/>
        <item m="1" x="91"/>
        <item m="1" x="10"/>
        <item m="1" x="17"/>
        <item m="1" x="79"/>
        <item m="1" x="58"/>
        <item m="1" x="14"/>
        <item m="1" x="97"/>
        <item m="1" x="33"/>
        <item m="1" x="73"/>
        <item m="1" x="85"/>
        <item m="1" x="63"/>
        <item m="1" x="67"/>
        <item m="1" x="34"/>
        <item m="1" x="71"/>
        <item m="1" x="30"/>
        <item m="1" x="68"/>
        <item m="1" x="59"/>
        <item m="1" x="51"/>
        <item m="1" x="62"/>
        <item m="1" x="54"/>
        <item m="1" x="100"/>
        <item m="1" x="80"/>
        <item m="1" x="72"/>
        <item m="1" x="55"/>
        <item m="1" x="90"/>
        <item m="1" x="56"/>
        <item m="1" x="98"/>
        <item m="1" x="82"/>
        <item m="1" x="21"/>
        <item m="1" x="41"/>
        <item m="1" x="47"/>
        <item x="0"/>
        <item x="1"/>
        <item m="1" x="75"/>
        <item m="1" x="38"/>
        <item m="1" x="78"/>
        <item m="1" x="74"/>
        <item m="1" x="6"/>
        <item m="1" x="11"/>
        <item m="1" x="92"/>
        <item m="1" x="31"/>
        <item m="1" x="5"/>
        <item m="1" x="83"/>
        <item m="1" x="35"/>
        <item m="1" x="48"/>
        <item m="1" x="27"/>
        <item m="1" x="25"/>
        <item m="1" x="69"/>
        <item m="1" x="88"/>
        <item m="1" x="52"/>
        <item m="1" x="84"/>
        <item m="1" x="81"/>
        <item m="1" x="94"/>
        <item m="1" x="7"/>
        <item m="1" x="57"/>
        <item m="1" x="60"/>
        <item m="1" x="66"/>
        <item m="1" x="15"/>
        <item m="1" x="61"/>
        <item m="1" x="89"/>
        <item m="1" x="95"/>
        <item m="1" x="76"/>
        <item m="1" x="42"/>
        <item m="1" x="64"/>
        <item m="1" x="24"/>
        <item m="1" x="65"/>
        <item m="1" x="22"/>
        <item m="1" x="102"/>
        <item m="1" x="101"/>
        <item m="1" x="103"/>
        <item m="1" x="50"/>
        <item m="1" x="23"/>
        <item m="1" x="43"/>
        <item m="1" x="8"/>
        <item m="1" x="39"/>
        <item m="1" x="18"/>
        <item m="1" x="44"/>
        <item m="1" x="53"/>
        <item m="1" x="16"/>
        <item m="1" x="40"/>
        <item m="1" x="28"/>
        <item m="1" x="12"/>
        <item m="1" x="29"/>
        <item m="1" x="19"/>
        <item m="1" x="45"/>
        <item m="1" x="96"/>
        <item m="1" x="4"/>
        <item m="1" x="93"/>
        <item m="1" x="32"/>
        <item m="1" x="77"/>
        <item m="1" x="13"/>
        <item m="1" x="99"/>
      </items>
    </pivotField>
    <pivotField compact="0" outline="0" subtotalTop="0" showAll="0" defaultSubtotal="0"/>
    <pivotField axis="axisRow" compact="0" outline="0" subtotalTop="0" showAll="0" defaultSubtotal="0">
      <items count="3">
        <item m="1" x="2"/>
        <item x="0"/>
        <item x="1"/>
      </items>
    </pivotField>
    <pivotField dataField="1" compact="0" outline="0" subtotalTop="0" showAll="0" defaultSubtotal="0"/>
    <pivotField axis="axisRow" compact="0" outline="0" subtotalTop="0" showAll="0" defaultSubtotal="0">
      <items count="13">
        <item x="1"/>
        <item m="1" x="2"/>
        <item m="1" x="4"/>
        <item m="1" x="8"/>
        <item m="1" x="9"/>
        <item m="1" x="10"/>
        <item m="1" x="11"/>
        <item m="1" x="3"/>
        <item m="1" x="12"/>
        <item m="1" x="5"/>
        <item m="1" x="7"/>
        <item x="0"/>
        <item m="1" x="6"/>
      </items>
    </pivotField>
    <pivotField axis="axisRow" compact="0" outline="0" subtotalTop="0" showAll="0" defaultSubtotal="0">
      <items count="3">
        <item x="0"/>
        <item m="1" x="1"/>
        <item m="1" x="2"/>
      </items>
    </pivotField>
    <pivotField dataField="1" compact="0" outline="0" subtotalTop="0" showAll="0" defaultSubtotal="0"/>
    <pivotField compact="0" outline="0" showAll="0" defaultSubtotal="0"/>
  </pivotFields>
  <rowFields count="12">
    <field x="5"/>
    <field x="4"/>
    <field x="0"/>
    <field x="10"/>
    <field x="17"/>
    <field x="12"/>
    <field x="11"/>
    <field x="13"/>
    <field x="14"/>
    <field x="20"/>
    <field x="19"/>
    <field x="2"/>
  </rowFields>
  <rowItems count="4">
    <i>
      <x v="23"/>
      <x v="9"/>
      <x v="2"/>
      <x v="24"/>
      <x v="1"/>
      <x v="7"/>
      <x v="4"/>
      <x v="10"/>
      <x v="13"/>
      <x/>
      <x v="11"/>
      <x v="1"/>
    </i>
    <i>
      <x v="24"/>
      <x v="25"/>
      <x v="2"/>
      <x v="25"/>
      <x v="1"/>
      <x v="8"/>
      <x v="5"/>
      <x v="15"/>
      <x v="3"/>
      <x/>
      <x v="11"/>
      <x v="1"/>
    </i>
    <i>
      <x v="25"/>
      <x v="26"/>
      <x v="4"/>
      <x v="22"/>
      <x v="2"/>
      <x v="15"/>
      <x v="5"/>
      <x v="3"/>
      <x v="5"/>
      <x/>
      <x/>
      <x/>
    </i>
    <i t="grand">
      <x/>
    </i>
  </rowItems>
  <colFields count="1">
    <field x="-2"/>
  </colFields>
  <colItems count="2">
    <i>
      <x/>
    </i>
    <i i="1">
      <x v="1"/>
    </i>
  </colItems>
  <pageFields count="7">
    <pageField fld="9" hier="-1"/>
    <pageField fld="3" hier="-1"/>
    <pageField fld="8" hier="-1"/>
    <pageField fld="6" hier="-1"/>
    <pageField fld="7" hier="-1"/>
    <pageField fld="1" hier="-1"/>
    <pageField fld="15" hier="-1"/>
  </pageFields>
  <dataFields count="2">
    <dataField name="Sum of Uren" fld="18" baseField="0" baseItem="0"/>
    <dataField name="Sum of Totaal" fld="21" baseField="0" baseItem="0"/>
  </dataField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and" xr10:uid="{A5C3AA8C-1A4E-4495-A8D2-9FC36EFE3C15}" sourceName="Maand">
  <pivotTables>
    <pivotTable tabId="2" name="PivotTable1"/>
    <pivotTable tabId="3" name="PivotTable1"/>
    <pivotTable tabId="4" name="PivotTable1"/>
  </pivotTables>
  <data>
    <tabular pivotCacheId="1762542995">
      <items count="2">
        <i x="0" s="1"/>
        <i x="1"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taald" xr10:uid="{DEAE99E7-DA3B-458D-9CD9-57898A3B4D96}" sourceName="Betaald">
  <pivotTables>
    <pivotTable tabId="2" name="PivotTable1"/>
    <pivotTable tabId="3" name="PivotTable1"/>
    <pivotTable tabId="4" name="PivotTable1"/>
  </pivotTables>
  <data>
    <tabular pivotCacheId="1762542995">
      <items count="3">
        <i x="0" s="1"/>
        <i x="1" s="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and" xr10:uid="{7BA31A48-528D-43E8-8670-792B99B17F8E}" cache="Slicer_Maand" caption="Maand" columnCount="2" rowHeight="225425"/>
  <slicer name="Betaald" xr10:uid="{F2F7A9D0-2F0E-4A3B-91D5-B5A5AC5A6D3A}" cache="Slicer_Betaald" caption="Betaald"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and 1" xr10:uid="{18864D89-87FF-48EF-B3E1-E07E9D96A6F3}" cache="Slicer_Maand" caption="Maand" columnCount="2" rowHeight="225425"/>
  <slicer name="Betaald 1" xr10:uid="{B16D515A-FD59-4786-81EF-932DF95147C1}" cache="Slicer_Betaald" caption="Betaald"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and 2" xr10:uid="{19D1A93D-1499-49A1-9AB4-460EA90F7908}" cache="Slicer_Maand" caption="Maand" columnCount="2" rowHeight="225425"/>
  <slicer name="Betaald 2" xr10:uid="{EED7D345-C916-481C-AEA1-20229F193CD6}" cache="Slicer_Betaald" caption="Betaald"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4FF9-6431-4D06-BC0F-CB5EAE649F43}">
  <sheetPr codeName="Sheet1"/>
  <dimension ref="C6:I23"/>
  <sheetViews>
    <sheetView showGridLines="0" showRowColHeaders="0" workbookViewId="0">
      <selection activeCell="G35" sqref="G35"/>
    </sheetView>
  </sheetViews>
  <sheetFormatPr defaultRowHeight="12.5" x14ac:dyDescent="0.25"/>
  <sheetData>
    <row r="6" spans="3:9" x14ac:dyDescent="0.25">
      <c r="C6" t="s">
        <v>52</v>
      </c>
    </row>
    <row r="7" spans="3:9" x14ac:dyDescent="0.25">
      <c r="H7" t="s">
        <v>53</v>
      </c>
    </row>
    <row r="12" spans="3:9" x14ac:dyDescent="0.25">
      <c r="H12" t="s">
        <v>55</v>
      </c>
    </row>
    <row r="13" spans="3:9" x14ac:dyDescent="0.25">
      <c r="I13" t="s">
        <v>57</v>
      </c>
    </row>
    <row r="17" spans="3:8" x14ac:dyDescent="0.25">
      <c r="H17" t="s">
        <v>54</v>
      </c>
    </row>
    <row r="22" spans="3:8" x14ac:dyDescent="0.25">
      <c r="C22" t="s">
        <v>56</v>
      </c>
    </row>
    <row r="23" spans="3:8" ht="14.5" x14ac:dyDescent="0.35">
      <c r="F23"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D1:L12"/>
  <sheetViews>
    <sheetView tabSelected="1" workbookViewId="0">
      <selection activeCell="A10" sqref="A10:XFD10"/>
    </sheetView>
  </sheetViews>
  <sheetFormatPr defaultRowHeight="12.5" x14ac:dyDescent="0.25"/>
  <cols>
    <col min="1" max="1" width="16" customWidth="1"/>
    <col min="3" max="3" width="4.1796875" customWidth="1"/>
    <col min="4" max="4" width="20.26953125" customWidth="1"/>
    <col min="5" max="5" width="24.26953125" customWidth="1"/>
    <col min="6" max="6" width="15.54296875" customWidth="1"/>
    <col min="7" max="7" width="21.7265625" customWidth="1"/>
    <col min="8" max="8" width="12.54296875" customWidth="1"/>
    <col min="9" max="9" width="15.54296875" bestFit="1" customWidth="1"/>
    <col min="10" max="10" width="13.1796875" bestFit="1" customWidth="1"/>
    <col min="11" max="11" width="14.81640625" customWidth="1"/>
    <col min="12" max="12" width="10.81640625" bestFit="1" customWidth="1"/>
    <col min="13" max="13" width="11.1796875" bestFit="1" customWidth="1"/>
    <col min="14" max="14" width="15.54296875" bestFit="1" customWidth="1"/>
    <col min="15" max="15" width="12.7265625" customWidth="1"/>
    <col min="16" max="16" width="47.54296875" bestFit="1" customWidth="1"/>
    <col min="17" max="17" width="12" bestFit="1" customWidth="1"/>
  </cols>
  <sheetData>
    <row r="1" spans="4:12" ht="44.5" x14ac:dyDescent="0.85">
      <c r="D1" s="11" t="s">
        <v>24</v>
      </c>
      <c r="E1" s="11"/>
      <c r="F1" s="11"/>
      <c r="G1" s="11"/>
      <c r="H1" s="11"/>
      <c r="I1" s="11"/>
      <c r="J1" s="11"/>
      <c r="K1" s="11"/>
    </row>
    <row r="8" spans="4:12" x14ac:dyDescent="0.25">
      <c r="K8" s="2" t="s">
        <v>90</v>
      </c>
    </row>
    <row r="9" spans="4:12" x14ac:dyDescent="0.25">
      <c r="D9" s="2" t="s">
        <v>73</v>
      </c>
      <c r="E9" s="2" t="s">
        <v>76</v>
      </c>
      <c r="F9" s="2" t="s">
        <v>74</v>
      </c>
      <c r="G9" s="2" t="s">
        <v>75</v>
      </c>
      <c r="H9" s="2" t="s">
        <v>25</v>
      </c>
      <c r="I9" s="2" t="s">
        <v>88</v>
      </c>
      <c r="J9" s="2" t="s">
        <v>87</v>
      </c>
      <c r="K9" t="s">
        <v>91</v>
      </c>
      <c r="L9" t="s">
        <v>92</v>
      </c>
    </row>
    <row r="10" spans="4:12" x14ac:dyDescent="0.25">
      <c r="D10">
        <v>200000010</v>
      </c>
      <c r="F10" t="s">
        <v>100</v>
      </c>
      <c r="G10" t="s">
        <v>99</v>
      </c>
      <c r="H10" t="s">
        <v>20</v>
      </c>
      <c r="I10">
        <v>0</v>
      </c>
      <c r="J10">
        <v>9.75</v>
      </c>
      <c r="K10" s="8">
        <v>2</v>
      </c>
      <c r="L10" s="8">
        <v>19.5</v>
      </c>
    </row>
    <row r="11" spans="4:12" x14ac:dyDescent="0.25">
      <c r="D11">
        <v>200000011</v>
      </c>
      <c r="F11" t="s">
        <v>104</v>
      </c>
      <c r="G11" t="s">
        <v>105</v>
      </c>
      <c r="H11" t="s">
        <v>20</v>
      </c>
      <c r="I11">
        <v>0</v>
      </c>
      <c r="J11">
        <v>9.75</v>
      </c>
      <c r="K11" s="8">
        <v>2.5</v>
      </c>
      <c r="L11" s="8">
        <v>24.375</v>
      </c>
    </row>
    <row r="12" spans="4:12" x14ac:dyDescent="0.25">
      <c r="D12">
        <v>200000012</v>
      </c>
      <c r="F12" t="s">
        <v>107</v>
      </c>
      <c r="G12" t="s">
        <v>108</v>
      </c>
      <c r="H12" t="s">
        <v>70</v>
      </c>
      <c r="I12">
        <v>0</v>
      </c>
      <c r="J12">
        <v>0</v>
      </c>
      <c r="K12" s="8">
        <v>0</v>
      </c>
      <c r="L12" s="8">
        <v>0</v>
      </c>
    </row>
  </sheetData>
  <mergeCells count="1">
    <mergeCell ref="D1:K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3:N18"/>
  <sheetViews>
    <sheetView topLeftCell="E1" workbookViewId="0">
      <selection activeCell="G18" sqref="G18"/>
    </sheetView>
  </sheetViews>
  <sheetFormatPr defaultRowHeight="12.5" x14ac:dyDescent="0.25"/>
  <cols>
    <col min="1" max="1" width="26.54296875" customWidth="1"/>
    <col min="2" max="2" width="2.453125" customWidth="1"/>
    <col min="3" max="3" width="3.1796875" customWidth="1"/>
    <col min="4" max="4" width="18.54296875" customWidth="1"/>
    <col min="5" max="5" width="14.81640625" customWidth="1"/>
    <col min="6" max="6" width="15.54296875" customWidth="1"/>
    <col min="7" max="7" width="16.54296875" customWidth="1"/>
    <col min="8" max="8" width="18.453125" customWidth="1"/>
    <col min="9" max="9" width="15.26953125" customWidth="1"/>
    <col min="10" max="10" width="12.81640625" customWidth="1"/>
    <col min="11" max="11" width="15.1796875" customWidth="1"/>
    <col min="12" max="12" width="16.81640625" customWidth="1"/>
    <col min="13" max="13" width="14" customWidth="1"/>
    <col min="14" max="14" width="18" customWidth="1"/>
    <col min="15" max="15" width="16.26953125" customWidth="1"/>
    <col min="16" max="16" width="36" customWidth="1"/>
    <col min="17" max="17" width="12" bestFit="1" customWidth="1"/>
    <col min="19" max="19" width="13.7265625" customWidth="1"/>
  </cols>
  <sheetData>
    <row r="3" spans="1:14" ht="12.75" customHeight="1" x14ac:dyDescent="0.25">
      <c r="A3" s="4"/>
      <c r="B3" s="4"/>
      <c r="C3" s="4"/>
      <c r="D3" s="2" t="s">
        <v>76</v>
      </c>
      <c r="E3" t="s">
        <v>22</v>
      </c>
    </row>
    <row r="4" spans="1:14" x14ac:dyDescent="0.25">
      <c r="A4" s="4"/>
      <c r="B4" s="4"/>
      <c r="C4" s="4"/>
      <c r="D4" s="2" t="s">
        <v>78</v>
      </c>
      <c r="E4" t="s">
        <v>22</v>
      </c>
    </row>
    <row r="5" spans="1:14" x14ac:dyDescent="0.25">
      <c r="A5" s="4"/>
      <c r="B5" s="4"/>
      <c r="C5" s="4"/>
      <c r="D5" s="2" t="s">
        <v>6</v>
      </c>
      <c r="E5" t="s">
        <v>22</v>
      </c>
    </row>
    <row r="6" spans="1:14" x14ac:dyDescent="0.25">
      <c r="A6" s="4"/>
      <c r="B6" s="4"/>
      <c r="C6" s="4"/>
      <c r="D6" s="2" t="s">
        <v>79</v>
      </c>
      <c r="E6" t="s">
        <v>22</v>
      </c>
    </row>
    <row r="7" spans="1:14" x14ac:dyDescent="0.25">
      <c r="A7" s="4"/>
      <c r="B7" s="4"/>
      <c r="C7" s="4"/>
      <c r="D7" s="2" t="s">
        <v>93</v>
      </c>
      <c r="E7" t="s">
        <v>22</v>
      </c>
    </row>
    <row r="8" spans="1:14" x14ac:dyDescent="0.25">
      <c r="A8" s="4"/>
      <c r="B8" s="4"/>
      <c r="C8" s="4"/>
      <c r="D8" s="2" t="s">
        <v>94</v>
      </c>
      <c r="E8" t="s">
        <v>22</v>
      </c>
    </row>
    <row r="9" spans="1:14" x14ac:dyDescent="0.25">
      <c r="A9" s="4"/>
      <c r="B9" s="4"/>
      <c r="C9" s="4"/>
      <c r="D9" s="2" t="s">
        <v>82</v>
      </c>
      <c r="E9" t="s">
        <v>22</v>
      </c>
    </row>
    <row r="10" spans="1:14" x14ac:dyDescent="0.25">
      <c r="A10" s="4"/>
      <c r="B10" s="4"/>
      <c r="C10" s="4"/>
      <c r="D10" s="2" t="s">
        <v>83</v>
      </c>
      <c r="E10" t="s">
        <v>22</v>
      </c>
    </row>
    <row r="11" spans="1:14" x14ac:dyDescent="0.25">
      <c r="A11" s="4"/>
      <c r="B11" s="4"/>
      <c r="C11" s="4"/>
      <c r="D11" s="2" t="s">
        <v>64</v>
      </c>
      <c r="E11" t="s">
        <v>22</v>
      </c>
    </row>
    <row r="12" spans="1:14" x14ac:dyDescent="0.25">
      <c r="A12" s="4"/>
      <c r="B12" s="4"/>
      <c r="C12" s="4"/>
      <c r="D12" s="2" t="s">
        <v>77</v>
      </c>
      <c r="E12" t="s">
        <v>22</v>
      </c>
    </row>
    <row r="14" spans="1:14" x14ac:dyDescent="0.25">
      <c r="M14" s="2" t="s">
        <v>90</v>
      </c>
    </row>
    <row r="15" spans="1:14" x14ac:dyDescent="0.25">
      <c r="D15" s="2" t="s">
        <v>73</v>
      </c>
      <c r="E15" s="2" t="s">
        <v>74</v>
      </c>
      <c r="F15" s="2" t="s">
        <v>75</v>
      </c>
      <c r="G15" s="2" t="s">
        <v>25</v>
      </c>
      <c r="H15" s="2" t="s">
        <v>81</v>
      </c>
      <c r="I15" s="2" t="s">
        <v>80</v>
      </c>
      <c r="J15" s="2" t="s">
        <v>85</v>
      </c>
      <c r="K15" s="2" t="s">
        <v>88</v>
      </c>
      <c r="L15" s="2" t="s">
        <v>87</v>
      </c>
      <c r="M15" t="s">
        <v>91</v>
      </c>
      <c r="N15" t="s">
        <v>92</v>
      </c>
    </row>
    <row r="16" spans="1:14" x14ac:dyDescent="0.25">
      <c r="D16">
        <v>200000010</v>
      </c>
      <c r="E16" t="s">
        <v>100</v>
      </c>
      <c r="F16" t="s">
        <v>99</v>
      </c>
      <c r="G16" t="s">
        <v>20</v>
      </c>
      <c r="H16" t="s">
        <v>66</v>
      </c>
      <c r="I16" t="s">
        <v>62</v>
      </c>
      <c r="J16" t="s">
        <v>72</v>
      </c>
      <c r="K16">
        <v>0</v>
      </c>
      <c r="L16">
        <v>9.75</v>
      </c>
      <c r="M16" s="8">
        <v>2</v>
      </c>
      <c r="N16" s="8">
        <v>19.5</v>
      </c>
    </row>
    <row r="17" spans="4:14" x14ac:dyDescent="0.25">
      <c r="D17">
        <v>200000011</v>
      </c>
      <c r="E17" t="s">
        <v>104</v>
      </c>
      <c r="F17" t="s">
        <v>105</v>
      </c>
      <c r="G17" t="s">
        <v>20</v>
      </c>
      <c r="H17" t="s">
        <v>101</v>
      </c>
      <c r="I17" t="s">
        <v>21</v>
      </c>
      <c r="J17" t="s">
        <v>72</v>
      </c>
      <c r="K17">
        <v>0</v>
      </c>
      <c r="L17">
        <v>9.75</v>
      </c>
      <c r="M17" s="8">
        <v>2.5</v>
      </c>
      <c r="N17" s="8">
        <v>24.375</v>
      </c>
    </row>
    <row r="18" spans="4:14" x14ac:dyDescent="0.25">
      <c r="D18">
        <v>200000012</v>
      </c>
      <c r="E18" t="s">
        <v>107</v>
      </c>
      <c r="F18" t="s">
        <v>108</v>
      </c>
      <c r="G18" t="s">
        <v>70</v>
      </c>
      <c r="H18" t="s">
        <v>69</v>
      </c>
      <c r="I18" t="s">
        <v>21</v>
      </c>
      <c r="J18" t="s">
        <v>95</v>
      </c>
      <c r="K18">
        <v>0</v>
      </c>
      <c r="L18">
        <v>0</v>
      </c>
      <c r="M18" s="8">
        <v>0</v>
      </c>
      <c r="N18" s="8">
        <v>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7030A0"/>
  </sheetPr>
  <dimension ref="E1:R17"/>
  <sheetViews>
    <sheetView workbookViewId="0">
      <selection activeCell="I15" sqref="I15"/>
    </sheetView>
  </sheetViews>
  <sheetFormatPr defaultRowHeight="12.5" x14ac:dyDescent="0.25"/>
  <cols>
    <col min="1" max="1" width="25.7265625" customWidth="1"/>
    <col min="2" max="2" width="2.453125" customWidth="1"/>
    <col min="3" max="3" width="2.54296875" customWidth="1"/>
    <col min="4" max="4" width="2.7265625" customWidth="1"/>
    <col min="5" max="5" width="16.26953125" bestFit="1" customWidth="1"/>
    <col min="6" max="6" width="15.81640625" customWidth="1"/>
    <col min="7" max="7" width="17.7265625" customWidth="1"/>
    <col min="8" max="8" width="19" bestFit="1" customWidth="1"/>
    <col min="9" max="9" width="13.81640625" bestFit="1" customWidth="1"/>
    <col min="10" max="10" width="15.54296875" customWidth="1"/>
    <col min="11" max="11" width="10.81640625" bestFit="1" customWidth="1"/>
    <col min="12" max="12" width="12.1796875" bestFit="1" customWidth="1"/>
    <col min="13" max="13" width="12.81640625" customWidth="1"/>
    <col min="14" max="14" width="15.54296875" bestFit="1" customWidth="1"/>
    <col min="15" max="15" width="13.1796875" bestFit="1" customWidth="1"/>
    <col min="16" max="16" width="28.7265625" bestFit="1" customWidth="1"/>
    <col min="17" max="17" width="13.54296875" customWidth="1"/>
    <col min="18" max="18" width="14.54296875" customWidth="1"/>
  </cols>
  <sheetData>
    <row r="1" spans="5:18" ht="44.5" x14ac:dyDescent="0.85">
      <c r="E1" s="11" t="s">
        <v>33</v>
      </c>
      <c r="F1" s="11"/>
      <c r="G1" s="11"/>
      <c r="H1" s="11"/>
      <c r="I1" s="11"/>
      <c r="J1" s="11"/>
      <c r="K1" s="11"/>
      <c r="L1" s="11"/>
      <c r="M1" s="11"/>
      <c r="N1" s="11"/>
      <c r="O1" s="11"/>
      <c r="P1" s="11"/>
      <c r="Q1" s="11"/>
      <c r="R1" s="11"/>
    </row>
    <row r="2" spans="5:18" ht="18.75" customHeight="1" x14ac:dyDescent="0.25"/>
    <row r="4" spans="5:18" x14ac:dyDescent="0.25">
      <c r="E4" s="2" t="s">
        <v>6</v>
      </c>
      <c r="F4" t="s">
        <v>22</v>
      </c>
    </row>
    <row r="5" spans="5:18" x14ac:dyDescent="0.25">
      <c r="E5" s="2" t="s">
        <v>73</v>
      </c>
      <c r="F5" t="s">
        <v>22</v>
      </c>
    </row>
    <row r="6" spans="5:18" x14ac:dyDescent="0.25">
      <c r="E6" s="2" t="s">
        <v>78</v>
      </c>
      <c r="F6" t="s">
        <v>22</v>
      </c>
    </row>
    <row r="7" spans="5:18" x14ac:dyDescent="0.25">
      <c r="E7" s="2" t="s">
        <v>76</v>
      </c>
      <c r="F7" t="s">
        <v>22</v>
      </c>
    </row>
    <row r="8" spans="5:18" x14ac:dyDescent="0.25">
      <c r="E8" s="2" t="s">
        <v>77</v>
      </c>
      <c r="F8" t="s">
        <v>22</v>
      </c>
    </row>
    <row r="9" spans="5:18" x14ac:dyDescent="0.25">
      <c r="E9" s="2" t="s">
        <v>94</v>
      </c>
      <c r="F9" t="s">
        <v>22</v>
      </c>
    </row>
    <row r="10" spans="5:18" x14ac:dyDescent="0.25">
      <c r="E10" s="2" t="s">
        <v>93</v>
      </c>
      <c r="F10" t="s">
        <v>22</v>
      </c>
    </row>
    <row r="12" spans="5:18" x14ac:dyDescent="0.25">
      <c r="Q12" s="2" t="s">
        <v>90</v>
      </c>
    </row>
    <row r="13" spans="5:18" x14ac:dyDescent="0.25">
      <c r="E13" s="2" t="s">
        <v>75</v>
      </c>
      <c r="F13" s="2" t="s">
        <v>74</v>
      </c>
      <c r="G13" s="2" t="s">
        <v>25</v>
      </c>
      <c r="H13" s="2" t="s">
        <v>79</v>
      </c>
      <c r="I13" s="2" t="s">
        <v>85</v>
      </c>
      <c r="J13" s="2" t="s">
        <v>81</v>
      </c>
      <c r="K13" s="2" t="s">
        <v>80</v>
      </c>
      <c r="L13" s="2" t="s">
        <v>82</v>
      </c>
      <c r="M13" s="2" t="s">
        <v>83</v>
      </c>
      <c r="N13" s="2" t="s">
        <v>88</v>
      </c>
      <c r="O13" s="2" t="s">
        <v>87</v>
      </c>
      <c r="P13" s="2" t="s">
        <v>64</v>
      </c>
      <c r="Q13" t="s">
        <v>91</v>
      </c>
      <c r="R13" t="s">
        <v>92</v>
      </c>
    </row>
    <row r="14" spans="5:18" ht="15" customHeight="1" x14ac:dyDescent="0.25">
      <c r="E14" t="s">
        <v>99</v>
      </c>
      <c r="F14" t="s">
        <v>100</v>
      </c>
      <c r="G14" t="s">
        <v>20</v>
      </c>
      <c r="H14" t="s">
        <v>65</v>
      </c>
      <c r="I14" t="s">
        <v>72</v>
      </c>
      <c r="J14" t="s">
        <v>66</v>
      </c>
      <c r="K14" t="s">
        <v>62</v>
      </c>
      <c r="L14" t="s">
        <v>67</v>
      </c>
      <c r="M14" t="s">
        <v>68</v>
      </c>
      <c r="N14">
        <v>0</v>
      </c>
      <c r="O14">
        <v>9.75</v>
      </c>
      <c r="Q14" s="8">
        <v>2</v>
      </c>
      <c r="R14" s="8">
        <v>19.5</v>
      </c>
    </row>
    <row r="15" spans="5:18" ht="21.75" customHeight="1" x14ac:dyDescent="0.25">
      <c r="E15" t="s">
        <v>105</v>
      </c>
      <c r="F15" t="s">
        <v>104</v>
      </c>
      <c r="G15" t="s">
        <v>20</v>
      </c>
      <c r="H15" t="s">
        <v>106</v>
      </c>
      <c r="I15" t="s">
        <v>72</v>
      </c>
      <c r="J15" t="s">
        <v>101</v>
      </c>
      <c r="K15" t="s">
        <v>21</v>
      </c>
      <c r="L15" t="s">
        <v>102</v>
      </c>
      <c r="M15" t="s">
        <v>103</v>
      </c>
      <c r="N15">
        <v>0</v>
      </c>
      <c r="O15">
        <v>9.75</v>
      </c>
      <c r="Q15" s="8">
        <v>2.5</v>
      </c>
      <c r="R15" s="8">
        <v>24.375</v>
      </c>
    </row>
    <row r="16" spans="5:18" ht="18" customHeight="1" x14ac:dyDescent="0.25">
      <c r="E16" t="s">
        <v>108</v>
      </c>
      <c r="F16" t="s">
        <v>107</v>
      </c>
      <c r="G16" t="s">
        <v>70</v>
      </c>
      <c r="H16" t="s">
        <v>70</v>
      </c>
      <c r="I16" t="s">
        <v>95</v>
      </c>
      <c r="J16" t="s">
        <v>69</v>
      </c>
      <c r="K16" t="s">
        <v>21</v>
      </c>
      <c r="L16" t="s">
        <v>71</v>
      </c>
      <c r="M16" t="s">
        <v>71</v>
      </c>
      <c r="N16">
        <v>0</v>
      </c>
      <c r="O16">
        <v>0</v>
      </c>
      <c r="P16">
        <v>0</v>
      </c>
      <c r="Q16" s="8">
        <v>0</v>
      </c>
      <c r="R16" s="8">
        <v>0</v>
      </c>
    </row>
    <row r="17" spans="5:18" x14ac:dyDescent="0.25">
      <c r="E17" t="s">
        <v>23</v>
      </c>
      <c r="Q17" s="8">
        <v>4.5</v>
      </c>
      <c r="R17" s="8">
        <v>43.875</v>
      </c>
    </row>
  </sheetData>
  <mergeCells count="1">
    <mergeCell ref="E1:R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7AD51-AD71-461C-8895-D4A69C3B7BBF}">
  <sheetPr codeName="Sheet14"/>
  <dimension ref="A1"/>
  <sheetViews>
    <sheetView workbookViewId="0"/>
  </sheetViews>
  <sheetFormatPr defaultRowHeight="12.5" x14ac:dyDescent="0.25"/>
  <cols>
    <col min="1" max="1" width="16.26953125" bestFit="1" customWidth="1"/>
    <col min="2" max="2" width="11.1796875" bestFit="1" customWidth="1"/>
    <col min="3" max="3" width="20.1796875" bestFit="1" customWidth="1"/>
    <col min="4" max="4" width="19.54296875" bestFit="1" customWidth="1"/>
    <col min="5" max="5" width="10.1796875" bestFit="1" customWidth="1"/>
    <col min="6" max="6" width="29.81640625" bestFit="1" customWidth="1"/>
    <col min="7" max="7" width="11.453125" bestFit="1" customWidth="1"/>
    <col min="8" max="8" width="20.7265625" bestFit="1" customWidth="1"/>
    <col min="9" max="9" width="11" bestFit="1" customWidth="1"/>
    <col min="10" max="10" width="10.1796875" bestFit="1" customWidth="1"/>
    <col min="11" max="11" width="8.26953125" bestFit="1" customWidth="1"/>
    <col min="12" max="12" width="7.54296875" bestFit="1" customWidth="1"/>
    <col min="13" max="13" width="23.26953125" bestFit="1" customWidth="1"/>
    <col min="14" max="14" width="12.1796875" bestFit="1" customWidth="1"/>
    <col min="15" max="15" width="5.81640625" bestFit="1" customWidth="1"/>
    <col min="16" max="16" width="47.54296875" bestFit="1" customWidth="1"/>
    <col min="17" max="17" width="8" bestFit="1" customWidth="1"/>
    <col min="18" max="18" width="12" bestFit="1" customWidth="1"/>
    <col min="19" max="19" width="5.54296875" bestFit="1" customWidth="1"/>
    <col min="20" max="20" width="11.81640625" bestFit="1" customWidth="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54A35-BF89-4EB1-8283-67E87CE73D72}">
  <sheetPr codeName="Sheet8">
    <tabColor theme="1" tint="0.34998626667073579"/>
  </sheetPr>
  <dimension ref="A1:W2"/>
  <sheetViews>
    <sheetView workbookViewId="0">
      <pane ySplit="1" topLeftCell="A2" activePane="bottomLeft" state="frozen"/>
      <selection pane="bottomLeft" activeCell="A2" sqref="A2:V2"/>
    </sheetView>
  </sheetViews>
  <sheetFormatPr defaultRowHeight="12.5" x14ac:dyDescent="0.25"/>
  <cols>
    <col min="1" max="1" width="9.81640625" bestFit="1" customWidth="1"/>
    <col min="2" max="2" width="9.81640625" customWidth="1"/>
    <col min="3" max="3" width="47.54296875" bestFit="1" customWidth="1"/>
    <col min="4" max="4" width="16.26953125" bestFit="1" customWidth="1"/>
    <col min="5" max="5" width="9.54296875" bestFit="1" customWidth="1"/>
    <col min="6" max="6" width="15.81640625" bestFit="1" customWidth="1"/>
    <col min="7" max="7" width="19.54296875" bestFit="1" customWidth="1"/>
    <col min="8" max="8" width="10.1796875" bestFit="1" customWidth="1"/>
    <col min="9" max="9" width="29.81640625" bestFit="1" customWidth="1"/>
    <col min="10" max="10" width="11.453125" bestFit="1" customWidth="1"/>
    <col min="11" max="11" width="19" bestFit="1" customWidth="1"/>
    <col min="12" max="12" width="11" bestFit="1" customWidth="1"/>
    <col min="13" max="13" width="10.1796875" bestFit="1" customWidth="1"/>
    <col min="14" max="14" width="8.26953125" bestFit="1" customWidth="1"/>
    <col min="15" max="15" width="7.54296875" bestFit="1" customWidth="1"/>
    <col min="16" max="16" width="23.26953125" bestFit="1" customWidth="1"/>
    <col min="17" max="17" width="12.1796875" bestFit="1" customWidth="1"/>
    <col min="18" max="20" width="8.54296875" bestFit="1" customWidth="1"/>
    <col min="21" max="21" width="12" bestFit="1" customWidth="1"/>
    <col min="22" max="22" width="8.54296875" bestFit="1" customWidth="1"/>
    <col min="23" max="23" width="11.81640625" bestFit="1" customWidth="1"/>
  </cols>
  <sheetData>
    <row r="1" spans="1:23" x14ac:dyDescent="0.25">
      <c r="A1" t="s">
        <v>25</v>
      </c>
      <c r="B1" t="s">
        <v>94</v>
      </c>
      <c r="C1" t="s">
        <v>64</v>
      </c>
      <c r="D1" t="s">
        <v>0</v>
      </c>
      <c r="E1" t="s">
        <v>1</v>
      </c>
      <c r="F1" t="s">
        <v>2</v>
      </c>
      <c r="G1" t="s">
        <v>3</v>
      </c>
      <c r="H1" t="s">
        <v>4</v>
      </c>
      <c r="I1" t="s">
        <v>5</v>
      </c>
      <c r="J1" t="s">
        <v>6</v>
      </c>
      <c r="K1" t="s">
        <v>7</v>
      </c>
      <c r="L1" t="s">
        <v>8</v>
      </c>
      <c r="M1" t="s">
        <v>9</v>
      </c>
      <c r="N1" t="s">
        <v>10</v>
      </c>
      <c r="O1" t="s">
        <v>11</v>
      </c>
      <c r="P1" t="s">
        <v>12</v>
      </c>
      <c r="Q1" t="s">
        <v>13</v>
      </c>
      <c r="R1" t="s">
        <v>14</v>
      </c>
      <c r="S1" t="s">
        <v>15</v>
      </c>
      <c r="T1" t="s">
        <v>16</v>
      </c>
      <c r="U1" t="s">
        <v>17</v>
      </c>
      <c r="V1" t="s">
        <v>18</v>
      </c>
      <c r="W1" t="s">
        <v>19</v>
      </c>
    </row>
    <row r="2" spans="1:23" x14ac:dyDescent="0.25">
      <c r="A2" t="str">
        <f>IF($K2="Expense","Expense",$Q2)</f>
        <v/>
      </c>
      <c r="B2" t="str">
        <f>IFERROR(MONTH(M2),"")</f>
        <v/>
      </c>
      <c r="C2" t="str">
        <f>IF($K2="Expense",Import!P2,"")</f>
        <v/>
      </c>
      <c r="D2">
        <f>Import!A2</f>
        <v>0</v>
      </c>
      <c r="E2" t="str">
        <f>TRIM(PROPER(Import!B2))</f>
        <v/>
      </c>
      <c r="F2" t="str">
        <f>TRIM(PROPER(Import!C2))</f>
        <v/>
      </c>
      <c r="G2" t="str">
        <f>TRIM(UPPER(IF(Import!D2="NULL","",Import!D2)))</f>
        <v/>
      </c>
      <c r="H2" s="1" t="str">
        <f>TEXT(Import!E2,"dd/mm/jjjj")</f>
        <v>00/01/1900</v>
      </c>
      <c r="I2" t="str">
        <f>TRIM(LOWER(Import!F2))</f>
        <v/>
      </c>
      <c r="J2" t="str">
        <f>TRIM(TEXT(Import!G2,0))</f>
        <v>0</v>
      </c>
      <c r="K2" t="str">
        <f>TRIM(PROPER(Import!H2))</f>
        <v/>
      </c>
      <c r="L2" t="str">
        <f>TRIM(PROPER(Import!I2))</f>
        <v/>
      </c>
      <c r="M2" s="1" t="str">
        <f>TEXT(Import!J2,"dd/mm/jjjj")</f>
        <v>00/01/1900</v>
      </c>
      <c r="N2" s="1" t="str">
        <f>TEXT(Import!K2,"u:mm")</f>
        <v>0:00</v>
      </c>
      <c r="O2" s="1" t="str">
        <f>TEXT(Import!L2,"u:mm")</f>
        <v>0:00</v>
      </c>
      <c r="P2">
        <f>IF(K2="Expense","",Import!M2)</f>
        <v>0</v>
      </c>
      <c r="Q2" t="str">
        <f>TRIM(Import!N2)</f>
        <v/>
      </c>
      <c r="R2" t="str">
        <f>IF(Import!O2,"Ja","Nee")</f>
        <v>Nee</v>
      </c>
      <c r="S2">
        <f>IFERROR(VALUE(SUBSTITUTE(Import!P2,".",",")),0)</f>
        <v>0</v>
      </c>
      <c r="T2">
        <f>IFERROR(VALUE(SUBSTITUTE(Import!Q2,".",",")),0)</f>
        <v>0</v>
      </c>
      <c r="U2">
        <f>IFERROR(VALUE(SUBSTITUTE(Import!R2,".",",")),0)</f>
        <v>0</v>
      </c>
      <c r="V2">
        <f>IFERROR((S2*T2)+U2,0)</f>
        <v>0</v>
      </c>
      <c r="W2" t="str">
        <f>TRIM(PROPER(Import!P2))</f>
        <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1" tint="0.34998626667073579"/>
  </sheetPr>
  <dimension ref="A1:W1"/>
  <sheetViews>
    <sheetView workbookViewId="0">
      <pane ySplit="1" topLeftCell="A32" activePane="bottomLeft" state="frozen"/>
      <selection pane="bottomLeft"/>
    </sheetView>
  </sheetViews>
  <sheetFormatPr defaultRowHeight="12.5" x14ac:dyDescent="0.25"/>
  <cols>
    <col min="1" max="1" width="10" customWidth="1"/>
    <col min="2" max="2" width="8.81640625" bestFit="1" customWidth="1"/>
    <col min="3" max="3" width="40.54296875" customWidth="1"/>
    <col min="4" max="4" width="18.7265625" bestFit="1" customWidth="1"/>
    <col min="5" max="5" width="11.7265625" bestFit="1" customWidth="1"/>
    <col min="6" max="6" width="15.81640625" bestFit="1" customWidth="1"/>
    <col min="7" max="7" width="19.54296875" bestFit="1" customWidth="1"/>
    <col min="8" max="8" width="16.1796875" bestFit="1" customWidth="1"/>
    <col min="9" max="9" width="29.81640625" bestFit="1" customWidth="1"/>
    <col min="10" max="10" width="13.7265625" bestFit="1" customWidth="1"/>
    <col min="11" max="11" width="19" bestFit="1" customWidth="1"/>
    <col min="12" max="12" width="11.1796875" bestFit="1" customWidth="1"/>
    <col min="13" max="13" width="10.1796875" bestFit="1" customWidth="1"/>
    <col min="14" max="14" width="10.453125" bestFit="1" customWidth="1"/>
    <col min="15" max="15" width="10.1796875" bestFit="1" customWidth="1"/>
    <col min="16" max="16" width="23.26953125" bestFit="1" customWidth="1"/>
    <col min="17" max="17" width="11.7265625" bestFit="1" customWidth="1"/>
    <col min="18" max="18" width="9.54296875" bestFit="1" customWidth="1"/>
    <col min="19" max="19" width="7.1796875" bestFit="1" customWidth="1"/>
    <col min="20" max="20" width="11.1796875" bestFit="1" customWidth="1"/>
    <col min="21" max="21" width="12.54296875" bestFit="1" customWidth="1"/>
    <col min="22" max="22" width="8.26953125" bestFit="1" customWidth="1"/>
    <col min="23" max="23" width="14.1796875" bestFit="1" customWidth="1"/>
  </cols>
  <sheetData>
    <row r="1" spans="1:23" x14ac:dyDescent="0.25">
      <c r="A1" t="s">
        <v>25</v>
      </c>
      <c r="B1" t="s">
        <v>94</v>
      </c>
      <c r="C1" t="s">
        <v>64</v>
      </c>
      <c r="D1" t="s">
        <v>73</v>
      </c>
      <c r="E1" t="s">
        <v>74</v>
      </c>
      <c r="F1" t="s">
        <v>75</v>
      </c>
      <c r="G1" t="s">
        <v>76</v>
      </c>
      <c r="H1" t="s">
        <v>77</v>
      </c>
      <c r="I1" t="s">
        <v>78</v>
      </c>
      <c r="J1" t="s">
        <v>6</v>
      </c>
      <c r="K1" t="s">
        <v>79</v>
      </c>
      <c r="L1" t="s">
        <v>80</v>
      </c>
      <c r="M1" t="s">
        <v>81</v>
      </c>
      <c r="N1" t="s">
        <v>82</v>
      </c>
      <c r="O1" t="s">
        <v>83</v>
      </c>
      <c r="P1" t="s">
        <v>93</v>
      </c>
      <c r="Q1" t="s">
        <v>84</v>
      </c>
      <c r="R1" t="s">
        <v>85</v>
      </c>
      <c r="S1" t="s">
        <v>86</v>
      </c>
      <c r="T1" t="s">
        <v>87</v>
      </c>
      <c r="U1" t="s">
        <v>88</v>
      </c>
      <c r="V1" t="s">
        <v>89</v>
      </c>
      <c r="W1" t="s">
        <v>19</v>
      </c>
    </row>
  </sheetData>
  <autoFilter ref="A1:W4" xr:uid="{D713DBC3-7ADA-4427-9383-4C4EAF3D26F7}"/>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45DC5-C678-4EFA-8F8B-1BAFF1B1AF20}">
  <sheetPr codeName="Sheet6">
    <tabColor rgb="FF00B0F0"/>
  </sheetPr>
  <dimension ref="A1:C57"/>
  <sheetViews>
    <sheetView showGridLines="0" topLeftCell="A23" workbookViewId="0">
      <selection activeCell="C36" sqref="C36"/>
    </sheetView>
  </sheetViews>
  <sheetFormatPr defaultRowHeight="12.5" x14ac:dyDescent="0.25"/>
  <cols>
    <col min="1" max="1" width="20.453125" customWidth="1"/>
    <col min="2" max="2" width="5.1796875" customWidth="1"/>
    <col min="3" max="3" width="43.453125" customWidth="1"/>
  </cols>
  <sheetData>
    <row r="1" spans="1:3" ht="36.75" customHeight="1" x14ac:dyDescent="0.25"/>
    <row r="2" spans="1:3" x14ac:dyDescent="0.25">
      <c r="A2" t="s">
        <v>26</v>
      </c>
    </row>
    <row r="3" spans="1:3" x14ac:dyDescent="0.25">
      <c r="C3" t="s">
        <v>27</v>
      </c>
    </row>
    <row r="5" spans="1:3" x14ac:dyDescent="0.25">
      <c r="B5" t="s">
        <v>47</v>
      </c>
    </row>
    <row r="6" spans="1:3" x14ac:dyDescent="0.25">
      <c r="C6" t="s">
        <v>49</v>
      </c>
    </row>
    <row r="8" spans="1:3" x14ac:dyDescent="0.25">
      <c r="B8" t="s">
        <v>45</v>
      </c>
    </row>
    <row r="9" spans="1:3" x14ac:dyDescent="0.25">
      <c r="C9" t="s">
        <v>28</v>
      </c>
    </row>
    <row r="11" spans="1:3" x14ac:dyDescent="0.25">
      <c r="B11" t="s">
        <v>51</v>
      </c>
    </row>
    <row r="12" spans="1:3" x14ac:dyDescent="0.25">
      <c r="C12" t="s">
        <v>50</v>
      </c>
    </row>
    <row r="14" spans="1:3" x14ac:dyDescent="0.25">
      <c r="B14" s="9" t="s">
        <v>96</v>
      </c>
    </row>
    <row r="15" spans="1:3" x14ac:dyDescent="0.25">
      <c r="C15" s="9" t="s">
        <v>97</v>
      </c>
    </row>
    <row r="16" spans="1:3" ht="25" x14ac:dyDescent="0.25">
      <c r="C16" s="10" t="s">
        <v>98</v>
      </c>
    </row>
    <row r="19" spans="1:3" x14ac:dyDescent="0.25">
      <c r="A19" t="s">
        <v>41</v>
      </c>
      <c r="C19" t="s">
        <v>27</v>
      </c>
    </row>
    <row r="21" spans="1:3" x14ac:dyDescent="0.25">
      <c r="B21" t="s">
        <v>47</v>
      </c>
    </row>
    <row r="22" spans="1:3" x14ac:dyDescent="0.25">
      <c r="C22" t="s">
        <v>48</v>
      </c>
    </row>
    <row r="24" spans="1:3" x14ac:dyDescent="0.25">
      <c r="B24" t="s">
        <v>45</v>
      </c>
    </row>
    <row r="25" spans="1:3" x14ac:dyDescent="0.25">
      <c r="C25" t="s">
        <v>46</v>
      </c>
    </row>
    <row r="27" spans="1:3" x14ac:dyDescent="0.25">
      <c r="B27" t="s">
        <v>42</v>
      </c>
    </row>
    <row r="28" spans="1:3" ht="25" x14ac:dyDescent="0.25">
      <c r="C28" s="5" t="s">
        <v>43</v>
      </c>
    </row>
    <row r="30" spans="1:3" ht="15.5" x14ac:dyDescent="0.35">
      <c r="C30" s="6" t="s">
        <v>44</v>
      </c>
    </row>
    <row r="36" spans="1:3" x14ac:dyDescent="0.25">
      <c r="A36" t="s">
        <v>29</v>
      </c>
    </row>
    <row r="38" spans="1:3" x14ac:dyDescent="0.25">
      <c r="C38" t="s">
        <v>109</v>
      </c>
    </row>
    <row r="41" spans="1:3" x14ac:dyDescent="0.25">
      <c r="C41" t="s">
        <v>63</v>
      </c>
    </row>
    <row r="54" spans="1:3" x14ac:dyDescent="0.25">
      <c r="A54" t="s">
        <v>30</v>
      </c>
    </row>
    <row r="55" spans="1:3" x14ac:dyDescent="0.25">
      <c r="C55" t="s">
        <v>31</v>
      </c>
    </row>
    <row r="57" spans="1:3" x14ac:dyDescent="0.25">
      <c r="C57" t="s">
        <v>32</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74FF-6041-458F-B415-A507DACAB521}">
  <sheetPr codeName="Sheet7">
    <tabColor rgb="FF00B0F0"/>
  </sheetPr>
  <dimension ref="A5:C46"/>
  <sheetViews>
    <sheetView showGridLines="0" topLeftCell="A19" workbookViewId="0">
      <selection activeCell="G19" sqref="G19"/>
    </sheetView>
  </sheetViews>
  <sheetFormatPr defaultRowHeight="12.5" x14ac:dyDescent="0.25"/>
  <cols>
    <col min="1" max="1" width="12.453125" customWidth="1"/>
  </cols>
  <sheetData>
    <row r="5" spans="1:3" x14ac:dyDescent="0.25">
      <c r="A5" t="s">
        <v>34</v>
      </c>
    </row>
    <row r="7" spans="1:3" x14ac:dyDescent="0.25">
      <c r="B7" t="s">
        <v>35</v>
      </c>
    </row>
    <row r="8" spans="1:3" x14ac:dyDescent="0.25">
      <c r="C8" s="3"/>
    </row>
    <row r="9" spans="1:3" x14ac:dyDescent="0.25">
      <c r="C9" s="3" t="s">
        <v>36</v>
      </c>
    </row>
    <row r="10" spans="1:3" x14ac:dyDescent="0.25">
      <c r="C10" s="3"/>
    </row>
    <row r="11" spans="1:3" x14ac:dyDescent="0.25">
      <c r="C11" s="3"/>
    </row>
    <row r="23" spans="2:3" x14ac:dyDescent="0.25">
      <c r="B23" t="s">
        <v>37</v>
      </c>
    </row>
    <row r="25" spans="2:3" x14ac:dyDescent="0.25">
      <c r="C25" t="s">
        <v>39</v>
      </c>
    </row>
    <row r="28" spans="2:3" x14ac:dyDescent="0.25">
      <c r="B28" t="s">
        <v>38</v>
      </c>
    </row>
    <row r="30" spans="2:3" x14ac:dyDescent="0.25">
      <c r="C30" t="s">
        <v>40</v>
      </c>
    </row>
    <row r="40" spans="2:3" x14ac:dyDescent="0.25">
      <c r="B40" t="s">
        <v>58</v>
      </c>
    </row>
    <row r="42" spans="2:3" x14ac:dyDescent="0.25">
      <c r="C42" t="s">
        <v>59</v>
      </c>
    </row>
    <row r="44" spans="2:3" x14ac:dyDescent="0.25">
      <c r="C44" t="s">
        <v>60</v>
      </c>
    </row>
    <row r="46" spans="2:3" x14ac:dyDescent="0.25">
      <c r="C46" t="s">
        <v>61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Welkom</vt:lpstr>
      <vt:lpstr>Totals</vt:lpstr>
      <vt:lpstr>Details</vt:lpstr>
      <vt:lpstr>Per Trainer</vt:lpstr>
      <vt:lpstr>Data</vt:lpstr>
      <vt:lpstr>Hoe Data Importeren</vt:lpstr>
      <vt:lpstr>Werken Met Draaitabellen</vt:lpstr>
    </vt:vector>
  </TitlesOfParts>
  <Company>Mondelēz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Inge Doens</cp:lastModifiedBy>
  <dcterms:created xsi:type="dcterms:W3CDTF">2019-05-30T11:30:06Z</dcterms:created>
  <dcterms:modified xsi:type="dcterms:W3CDTF">2019-09-12T13:20:19Z</dcterms:modified>
</cp:coreProperties>
</file>